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vrame\Dropbox\Govinfrastructure\Empirical\"/>
    </mc:Choice>
  </mc:AlternateContent>
  <xr:revisionPtr revIDLastSave="0" documentId="13_ncr:1_{67DD1736-39B5-4CA9-B013-EF47EA7A361F}" xr6:coauthVersionLast="41" xr6:coauthVersionMax="41" xr10:uidLastSave="{00000000-0000-0000-0000-000000000000}"/>
  <bookViews>
    <workbookView xWindow="-98" yWindow="-98" windowWidth="19396" windowHeight="11596" activeTab="2" xr2:uid="{00000000-000D-0000-FFFF-FFFF00000000}"/>
  </bookViews>
  <sheets>
    <sheet name="Annual" sheetId="1" r:id="rId1"/>
    <sheet name="rameydat" sheetId="5" r:id="rId2"/>
    <sheet name="Transformations" sheetId="4" r:id="rId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5" l="1"/>
  <c r="A5" i="5"/>
  <c r="A6" i="5"/>
  <c r="A7" i="5"/>
  <c r="A8" i="5"/>
  <c r="A9" i="5"/>
  <c r="A10" i="5"/>
  <c r="A11" i="5"/>
  <c r="A12" i="5"/>
  <c r="A13" i="5"/>
  <c r="A14" i="5"/>
  <c r="A15" i="5"/>
  <c r="A16" i="5"/>
  <c r="O71" i="5"/>
  <c r="N71" i="5"/>
  <c r="O70" i="5"/>
  <c r="N70" i="5"/>
  <c r="O69" i="5"/>
  <c r="N69" i="5"/>
  <c r="O68" i="5"/>
  <c r="N68" i="5"/>
  <c r="O67" i="5"/>
  <c r="N67" i="5"/>
  <c r="O66" i="5"/>
  <c r="N66" i="5"/>
  <c r="O65" i="5"/>
  <c r="N65" i="5"/>
  <c r="O64" i="5"/>
  <c r="N64" i="5"/>
  <c r="O63" i="5"/>
  <c r="N63" i="5"/>
  <c r="O62" i="5"/>
  <c r="N62" i="5"/>
  <c r="O61" i="5"/>
  <c r="N61" i="5"/>
  <c r="O60" i="5"/>
  <c r="N60" i="5"/>
  <c r="O59" i="5"/>
  <c r="N59" i="5"/>
  <c r="O58" i="5"/>
  <c r="N58" i="5"/>
  <c r="O57" i="5"/>
  <c r="N57" i="5"/>
  <c r="O56" i="5"/>
  <c r="N56" i="5"/>
  <c r="O55" i="5"/>
  <c r="N55" i="5"/>
  <c r="O54" i="5"/>
  <c r="N54" i="5"/>
  <c r="O53" i="5"/>
  <c r="N53" i="5"/>
  <c r="O52" i="5"/>
  <c r="N52" i="5"/>
  <c r="O51" i="5"/>
  <c r="N51" i="5"/>
  <c r="O50" i="5"/>
  <c r="N50" i="5"/>
  <c r="O49" i="5"/>
  <c r="N49" i="5"/>
  <c r="O48" i="5"/>
  <c r="N48" i="5"/>
  <c r="O47" i="5"/>
  <c r="N47" i="5"/>
  <c r="O46" i="5"/>
  <c r="N46" i="5"/>
  <c r="O45" i="5"/>
  <c r="N45" i="5"/>
  <c r="O44" i="5"/>
  <c r="N44" i="5"/>
  <c r="O43" i="5"/>
  <c r="N43" i="5"/>
  <c r="O42" i="5"/>
  <c r="N42" i="5"/>
  <c r="O41" i="5"/>
  <c r="N41" i="5"/>
  <c r="O40" i="5"/>
  <c r="N40" i="5"/>
  <c r="O39" i="5"/>
  <c r="N39" i="5"/>
  <c r="O38" i="5"/>
  <c r="N38" i="5"/>
  <c r="O37" i="5"/>
  <c r="N37" i="5"/>
  <c r="O36" i="5"/>
  <c r="N36" i="5"/>
  <c r="O35" i="5"/>
  <c r="N35" i="5"/>
  <c r="O34" i="5"/>
  <c r="N34" i="5"/>
  <c r="O33" i="5"/>
  <c r="N33" i="5"/>
  <c r="O32" i="5"/>
  <c r="N32" i="5"/>
  <c r="O31" i="5"/>
  <c r="N31" i="5"/>
  <c r="O30" i="5"/>
  <c r="N30" i="5"/>
  <c r="O29" i="5"/>
  <c r="N29" i="5"/>
  <c r="O28" i="5"/>
  <c r="N28" i="5"/>
  <c r="O27" i="5"/>
  <c r="N27" i="5"/>
  <c r="O26" i="5"/>
  <c r="N26" i="5"/>
  <c r="O25" i="5"/>
  <c r="N25" i="5"/>
  <c r="O24" i="5"/>
  <c r="N24" i="5"/>
  <c r="O23" i="5"/>
  <c r="N23" i="5"/>
  <c r="O22" i="5"/>
  <c r="N22" i="5"/>
  <c r="O21" i="5"/>
  <c r="N21" i="5"/>
  <c r="O20" i="5"/>
  <c r="N20" i="5"/>
  <c r="O19" i="5"/>
  <c r="N19" i="5"/>
  <c r="O18" i="5"/>
  <c r="N18" i="5"/>
  <c r="O17" i="5"/>
  <c r="N17" i="5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P4" i="4"/>
  <c r="P3" i="4"/>
  <c r="P2" i="4"/>
  <c r="Q2" i="4"/>
  <c r="Q3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3" i="4"/>
  <c r="R2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L2" i="4"/>
  <c r="M2" i="4"/>
  <c r="M3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2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" i="4"/>
  <c r="I2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2" i="4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N2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</calcChain>
</file>

<file path=xl/sharedStrings.xml><?xml version="1.0" encoding="utf-8"?>
<sst xmlns="http://schemas.openxmlformats.org/spreadsheetml/2006/main" count="209" uniqueCount="106">
  <si>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</si>
  <si>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</si>
  <si>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</si>
  <si>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</si>
  <si>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</si>
  <si>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</si>
  <si>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</si>
  <si>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</si>
  <si>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</si>
  <si>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</si>
  <si>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</si>
  <si>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</si>
  <si>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</si>
  <si>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</si>
  <si>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</si>
  <si>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</si>
  <si>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</si>
  <si>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</si>
  <si>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</si>
  <si>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</si>
  <si>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</si>
  <si>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</si>
  <si>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</si>
  <si>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</si>
  <si>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</si>
  <si>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</si>
  <si>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</si>
  <si>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</si>
  <si>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</si>
  <si>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</si>
  <si>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</si>
  <si>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</si>
  <si>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</si>
  <si>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</si>
  <si>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</si>
  <si>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</si>
  <si>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</si>
  <si>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</si>
  <si>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</si>
  <si>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</si>
  <si>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</si>
  <si>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</si>
  <si>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</si>
  <si>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</si>
  <si>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</si>
  <si>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</si>
  <si>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</si>
  <si>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</si>
  <si>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</si>
  <si>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</si>
  <si>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</si>
  <si>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</si>
  <si>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</si>
  <si>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</si>
  <si>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</si>
  <si>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 xml:space="preserve">Stock of Gvt Fixed Assets </t>
  </si>
  <si>
    <t>Investment in Gvt Assets</t>
  </si>
  <si>
    <t>Stock of Gvt Fixed Assets (Q. Index)</t>
  </si>
  <si>
    <t>Investment in Gvt Assets (Q index)</t>
  </si>
  <si>
    <t> Year</t>
  </si>
  <si>
    <t>GDP Deflator</t>
  </si>
  <si>
    <t>Kg</t>
  </si>
  <si>
    <t>Date</t>
  </si>
  <si>
    <t xml:space="preserve">TFP </t>
  </si>
  <si>
    <t>Life</t>
  </si>
  <si>
    <t>Investment in government assets: Billions of dollars, Source: BEA,</t>
  </si>
  <si>
    <t>Stock of government fixed assets: Quantity index, 2009=100, Source: BEA</t>
  </si>
  <si>
    <t>Stock of government fixed assets: Billions of dollars, Source: BEA</t>
  </si>
  <si>
    <t>Investment in government assets: Quantity index, 2009=100, Source: BEA</t>
  </si>
  <si>
    <t>Population: Age 16 and over, civilian non-institutional, thousands, BEA</t>
  </si>
  <si>
    <t>Population</t>
  </si>
  <si>
    <t>Real GDP</t>
  </si>
  <si>
    <t xml:space="preserve"> R&amp;D spending</t>
  </si>
  <si>
    <t>Life Expectancy</t>
  </si>
  <si>
    <t>Issued Patents</t>
  </si>
  <si>
    <t>Raw Data</t>
  </si>
  <si>
    <t>Real GDP: Billions of 2009 chained dollars, Source: FRED</t>
  </si>
  <si>
    <t>GDP Deflator, 2009=100 Source: Source: FRED</t>
  </si>
  <si>
    <t>R&amp;D spending component of GDP: Billions of 2009 chained dollars, Source: FRED</t>
  </si>
  <si>
    <t>Human capital per person, Source: FRED</t>
  </si>
  <si>
    <t>Life expecancy at birth, Source: FRED</t>
  </si>
  <si>
    <t>Total number of issued patents, Source: Marco, Alan C. and Carley, Michael and Jackson, Steven and Myers, Amanda F., The USPTO Historical Patent Data Files: Two Centuries of Innovation (June 1, 2015). USPTO working paper</t>
  </si>
  <si>
    <t>Transformed Data</t>
  </si>
  <si>
    <t>TFP: Total factor productivity, Source: John Fernald</t>
  </si>
  <si>
    <t>Kg: log of real stock of public capital per capita</t>
  </si>
  <si>
    <t>Life: log of life expectancy at birth</t>
  </si>
  <si>
    <t>H: log of human capital index</t>
  </si>
  <si>
    <t>Patents</t>
  </si>
  <si>
    <t>R&amp;D</t>
  </si>
  <si>
    <t>Education</t>
  </si>
  <si>
    <t>R&amp;D per capita</t>
  </si>
  <si>
    <t>Patents per capita</t>
  </si>
  <si>
    <t>Real Ed. per capita</t>
  </si>
  <si>
    <t>EDS</t>
  </si>
  <si>
    <t>RDS</t>
  </si>
  <si>
    <t>PATS</t>
  </si>
  <si>
    <t>ED_Stock_Level</t>
  </si>
  <si>
    <t>RD_Stock_level</t>
  </si>
  <si>
    <t>Patents_Stock_level</t>
  </si>
  <si>
    <t>Pers. spending on Education</t>
  </si>
  <si>
    <t>Personal expenditures on education, billions of dollars, Source: FRED</t>
  </si>
  <si>
    <t>EDS: log of the stock of real personal expenditures on education per capita (Depreciation rate = 30%), see Transformations</t>
  </si>
  <si>
    <t>RDS: log of the stock of gross real R&amp;D spending per capita (Depreciation rate = 30%), see Transformations</t>
  </si>
  <si>
    <t>PATS: log of the stock of issued patents per capita (Depreciation rate = 30%), see Transformations</t>
  </si>
  <si>
    <t>Enr 20-21</t>
  </si>
  <si>
    <t>Enr 22-24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</si>
</sst>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"/>
    <numFmt numFmtId="165" formatCode="0.000"/>
    <numFmt numFmtId="166" formatCode="0.0"/>
    <numFmt numFmtId="167" formatCode="0.0000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0" fillId="0" borderId="0"/>
  </cellStyleXfs>
  <cellXfs count="62">
    <xf numFmtId="0" fontId="0" fillId="0" borderId="0" xfId="0"/>
    <xf numFmtId="0" fontId="1" fillId="0" borderId="1" xfId="0" applyFont="1" applyBorder="1" applyAlignment="1">
      <alignment horizontal="center"/>
    </xf>
    <xf numFmtId="0" fontId="0" fillId="3" borderId="1" xfId="0" applyFont="1" applyFill="1" applyBorder="1"/>
    <xf numFmtId="2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6" fontId="2" fillId="0" borderId="0" xfId="1" applyNumberFormat="1" applyFont="1" applyFill="1" applyBorder="1" applyAlignment="1" applyProtection="1">
      <alignment horizontal="center"/>
    </xf>
    <xf numFmtId="164" fontId="2" fillId="0" borderId="0" xfId="1" applyNumberFormat="1" applyFont="1" applyFill="1" applyBorder="1" applyAlignment="1" applyProtection="1">
      <alignment horizontal="center"/>
    </xf>
    <xf numFmtId="165" fontId="2" fillId="0" borderId="0" xfId="1" applyNumberFormat="1" applyFont="1" applyFill="1" applyBorder="1" applyAlignment="1" applyProtection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165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1" fontId="2" fillId="0" borderId="0" xfId="1" applyNumberFormat="1" applyFont="1" applyFill="1" applyBorder="1" applyAlignment="1" applyProtection="1">
      <alignment horizontal="center"/>
    </xf>
    <xf numFmtId="1" fontId="2" fillId="0" borderId="1" xfId="1" applyNumberFormat="1" applyFont="1" applyFill="1" applyBorder="1" applyAlignment="1" applyProtection="1">
      <alignment horizontal="center"/>
    </xf>
    <xf numFmtId="0" fontId="0" fillId="0" borderId="1" xfId="0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6" fontId="3" fillId="0" borderId="1" xfId="1" applyNumberFormat="1" applyFont="1" applyFill="1" applyBorder="1" applyAlignment="1" applyProtection="1">
      <alignment horizontal="center"/>
    </xf>
    <xf numFmtId="166" fontId="2" fillId="0" borderId="1" xfId="1" applyNumberFormat="1" applyFont="1" applyFill="1" applyBorder="1" applyAlignment="1" applyProtection="1">
      <alignment horizontal="center"/>
    </xf>
    <xf numFmtId="165" fontId="3" fillId="0" borderId="1" xfId="1" applyNumberFormat="1" applyFont="1" applyFill="1" applyBorder="1" applyAlignment="1" applyProtection="1">
      <alignment horizontal="center"/>
    </xf>
    <xf numFmtId="0" fontId="3" fillId="3" borderId="1" xfId="0" applyFont="1" applyFill="1" applyBorder="1"/>
    <xf numFmtId="0" fontId="7" fillId="3" borderId="1" xfId="0" applyFont="1" applyFill="1" applyBorder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4" borderId="0" xfId="0" applyFont="1" applyFill="1"/>
    <xf numFmtId="0" fontId="8" fillId="4" borderId="0" xfId="0" applyFont="1" applyFill="1"/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1" fillId="4" borderId="0" xfId="0" applyFont="1" applyFill="1"/>
    <xf numFmtId="0" fontId="0" fillId="4" borderId="0" xfId="0" applyFill="1"/>
    <xf numFmtId="0" fontId="3" fillId="3" borderId="1" xfId="0" applyFont="1" applyFill="1" applyBorder="1"/>
    <xf numFmtId="0" fontId="7" fillId="3" borderId="1" xfId="0" applyFont="1" applyFill="1" applyBorder="1"/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" fillId="0" borderId="3" xfId="0" applyFont="1" applyBorder="1"/>
    <xf numFmtId="0" fontId="0" fillId="0" borderId="3" xfId="0" applyFont="1" applyBorder="1"/>
    <xf numFmtId="165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7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67" fontId="8" fillId="0" borderId="0" xfId="0" applyNumberFormat="1" applyFont="1" applyBorder="1" applyAlignment="1">
      <alignment horizontal="center"/>
    </xf>
    <xf numFmtId="0" fontId="0" fillId="0" borderId="0" xfId="0" applyFont="1" applyBorder="1"/>
    <xf numFmtId="167" fontId="8" fillId="0" borderId="0" xfId="1" applyNumberFormat="1" applyFont="1" applyFill="1" applyBorder="1" applyAlignment="1" applyProtection="1">
      <alignment horizontal="center"/>
    </xf>
    <xf numFmtId="166" fontId="7" fillId="0" borderId="0" xfId="0" applyNumberFormat="1" applyFont="1" applyFill="1" applyBorder="1" applyAlignment="1" applyProtection="1">
      <alignment horizontal="center"/>
      <protection locked="0"/>
    </xf>
    <xf numFmtId="166" fontId="7" fillId="0" borderId="0" xfId="0" applyNumberFormat="1" applyFont="1" applyFill="1" applyBorder="1" applyAlignment="1">
      <alignment horizontal="center"/>
    </xf>
    <xf numFmtId="166" fontId="7" fillId="0" borderId="0" xfId="1" applyNumberFormat="1" applyFont="1" applyFill="1" applyBorder="1" applyAlignment="1">
      <alignment horizontal="center" wrapText="1"/>
    </xf>
    <xf numFmtId="166" fontId="7" fillId="0" borderId="0" xfId="3" applyNumberFormat="1" applyFont="1" applyFill="1" applyBorder="1" applyAlignment="1">
      <alignment horizontal="center" wrapText="1"/>
    </xf>
    <xf numFmtId="0" fontId="5" fillId="3" borderId="1" xfId="0" applyFont="1" applyFill="1" applyBorder="1"/>
    <xf numFmtId="0" fontId="3" fillId="3" borderId="1" xfId="0" applyFont="1" applyFill="1" applyBorder="1"/>
    <xf numFmtId="0" fontId="7" fillId="3" borderId="1" xfId="0" applyFont="1" applyFill="1" applyBorder="1"/>
    <xf numFmtId="0" fontId="6" fillId="3" borderId="1" xfId="0" applyFont="1" applyFill="1" applyBorder="1"/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30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1"/>
  <sheetViews>
    <sheetView workbookViewId="0">
      <selection sqref="A1:XFD1048576"/>
    </sheetView>
  </sheetViews>
  <sheetFormatPr defaultColWidth="11.3984375" defaultRowHeight="14.25" x14ac:dyDescent="0.45"/>
  <cols>
    <col min="1" max="1" width="11.3984375" style="2"/>
    <col min="2" max="2" width="29.265625" style="14" customWidth="1"/>
    <col min="3" max="3" width="31.3984375" style="11" customWidth="1"/>
    <col min="4" max="4" width="24" style="11" customWidth="1"/>
    <col min="5" max="5" width="32" style="11" customWidth="1"/>
    <col min="6" max="6" width="20.59765625" style="12" customWidth="1"/>
    <col min="7" max="7" width="16.86328125" style="12" customWidth="1"/>
    <col min="8" max="8" width="11.3984375" style="13"/>
    <col min="9" max="9" width="25.86328125" style="11" customWidth="1"/>
    <col min="10" max="10" width="15.3984375" style="13" customWidth="1"/>
    <col min="11" max="11" width="16.86328125" style="12" customWidth="1"/>
    <col min="12" max="12" width="14" style="11" customWidth="1"/>
    <col min="13" max="13" width="20" style="39" customWidth="1"/>
    <col min="14" max="14" width="11.3984375" style="46"/>
    <col min="15" max="15" width="11.3984375" style="47"/>
    <col min="16" max="16" width="14.265625" style="49" customWidth="1"/>
    <col min="17" max="17" width="11.3984375" style="49"/>
    <col min="18" max="18" width="11.3984375" style="48"/>
    <col min="19" max="21" width="11.3984375" style="50"/>
    <col min="22" max="22" width="11.3984375" style="41"/>
    <col min="23" max="16384" width="11.3984375" style="14"/>
  </cols>
  <sheetData>
    <row r="1" spans="1:22" s="15" customFormat="1" x14ac:dyDescent="0.45">
      <c r="A1" s="16" t="s">
        <v>59</v>
      </c>
      <c r="B1" s="1" t="s">
        <v>55</v>
      </c>
      <c r="C1" s="1" t="s">
        <v>57</v>
      </c>
      <c r="D1" s="1" t="s">
        <v>56</v>
      </c>
      <c r="E1" s="1" t="s">
        <v>58</v>
      </c>
      <c r="F1" s="3" t="s">
        <v>60</v>
      </c>
      <c r="G1" s="3" t="s">
        <v>70</v>
      </c>
      <c r="H1" s="4" t="s">
        <v>71</v>
      </c>
      <c r="I1" s="1" t="s">
        <v>99</v>
      </c>
      <c r="J1" s="4" t="s">
        <v>73</v>
      </c>
      <c r="K1" s="3" t="s">
        <v>72</v>
      </c>
      <c r="L1" s="1" t="s">
        <v>74</v>
      </c>
      <c r="M1" s="37" t="s">
        <v>63</v>
      </c>
      <c r="N1" s="42" t="s">
        <v>61</v>
      </c>
      <c r="O1" s="43" t="s">
        <v>64</v>
      </c>
      <c r="P1" s="44" t="s">
        <v>93</v>
      </c>
      <c r="Q1" s="44" t="s">
        <v>94</v>
      </c>
      <c r="R1" s="45" t="s">
        <v>95</v>
      </c>
      <c r="S1" s="43" t="s">
        <v>63</v>
      </c>
      <c r="T1" s="43" t="s">
        <v>104</v>
      </c>
      <c r="U1" s="43" t="s">
        <v>105</v>
      </c>
      <c r="V1" s="40"/>
    </row>
    <row r="2" spans="1:22" x14ac:dyDescent="0.45">
      <c r="A2" s="17" t="s">
        <v>0</v>
      </c>
      <c r="B2" s="11">
        <v>410.9</v>
      </c>
      <c r="C2" s="11">
        <v>31.975000000000001</v>
      </c>
      <c r="D2" s="11">
        <v>36</v>
      </c>
      <c r="E2" s="11">
        <v>30.305</v>
      </c>
      <c r="F2" s="8">
        <v>17.477</v>
      </c>
      <c r="G2" s="19">
        <v>117245</v>
      </c>
      <c r="H2" s="22">
        <v>3108.7</v>
      </c>
      <c r="I2" s="6">
        <v>3.4</v>
      </c>
      <c r="J2" s="24">
        <v>69.770731707317097</v>
      </c>
      <c r="K2" s="23">
        <v>60.6</v>
      </c>
      <c r="L2" s="20">
        <v>47170</v>
      </c>
      <c r="M2" s="38">
        <v>0.26006551137964584</v>
      </c>
      <c r="N2" s="46">
        <f t="shared" ref="N2:N33" si="0">LN((B2/F2*100)/G2*1000000)</f>
        <v>9.9061238475814992</v>
      </c>
      <c r="O2" s="47">
        <f t="shared" ref="O2:O33" si="1">LN(J2)</f>
        <v>4.2452146053164919</v>
      </c>
      <c r="P2" s="51">
        <v>6.1914369665554529</v>
      </c>
      <c r="Q2" s="48">
        <v>7.2775692835762751</v>
      </c>
      <c r="R2" s="48">
        <v>-6.6169535954772991</v>
      </c>
      <c r="S2" s="47">
        <v>0.26006551137964584</v>
      </c>
      <c r="T2" s="52">
        <v>19.399999999999999</v>
      </c>
      <c r="U2" s="52">
        <v>8.6999999999999993</v>
      </c>
    </row>
    <row r="3" spans="1:22" x14ac:dyDescent="0.45">
      <c r="A3" s="17" t="s">
        <v>1</v>
      </c>
      <c r="B3" s="11">
        <v>434.2</v>
      </c>
      <c r="C3" s="11">
        <v>33.445999999999998</v>
      </c>
      <c r="D3" s="11">
        <v>39.799999999999997</v>
      </c>
      <c r="E3" s="11">
        <v>33.363</v>
      </c>
      <c r="F3" s="8">
        <v>17.667999999999999</v>
      </c>
      <c r="G3" s="19">
        <v>118770</v>
      </c>
      <c r="H3" s="22">
        <v>3188.1</v>
      </c>
      <c r="I3" s="6">
        <v>3.6</v>
      </c>
      <c r="J3" s="24">
        <v>70.270731707317097</v>
      </c>
      <c r="K3" s="23">
        <v>66.400000000000006</v>
      </c>
      <c r="L3" s="20">
        <v>48368</v>
      </c>
      <c r="M3" s="38">
        <v>0.27909985895709838</v>
      </c>
      <c r="N3" s="46">
        <f t="shared" si="0"/>
        <v>9.9374867788939909</v>
      </c>
      <c r="O3" s="47">
        <f t="shared" si="1"/>
        <v>4.2523553779479171</v>
      </c>
      <c r="P3" s="49">
        <v>6.2413285165050167</v>
      </c>
      <c r="Q3" s="48">
        <v>7.3602881125453514</v>
      </c>
      <c r="R3" s="48">
        <v>-6.6124842736815088</v>
      </c>
      <c r="S3" s="47">
        <v>0.27909985895709838</v>
      </c>
      <c r="T3" s="52">
        <v>21.5</v>
      </c>
      <c r="U3" s="52">
        <v>8.4</v>
      </c>
    </row>
    <row r="4" spans="1:22" x14ac:dyDescent="0.45">
      <c r="A4" s="17" t="s">
        <v>2</v>
      </c>
      <c r="B4" s="11">
        <v>463.6</v>
      </c>
      <c r="C4" s="11">
        <v>34.982999999999997</v>
      </c>
      <c r="D4" s="11">
        <v>42.5</v>
      </c>
      <c r="E4" s="11">
        <v>35.113</v>
      </c>
      <c r="F4" s="8">
        <v>17.885999999999999</v>
      </c>
      <c r="G4" s="19">
        <v>120153</v>
      </c>
      <c r="H4" s="22">
        <v>3383.1</v>
      </c>
      <c r="I4" s="6">
        <v>4</v>
      </c>
      <c r="J4" s="24">
        <v>70.119512195121999</v>
      </c>
      <c r="K4" s="23">
        <v>73.2</v>
      </c>
      <c r="L4" s="20">
        <v>55691</v>
      </c>
      <c r="M4" s="38">
        <v>0.3126891389492048</v>
      </c>
      <c r="N4" s="46">
        <f t="shared" si="0"/>
        <v>9.9791633618520592</v>
      </c>
      <c r="O4" s="47">
        <f t="shared" si="1"/>
        <v>4.2502011033135192</v>
      </c>
      <c r="P4" s="49">
        <v>6.3018978364624783</v>
      </c>
      <c r="Q4" s="48">
        <v>7.4441468233729271</v>
      </c>
      <c r="R4" s="48">
        <v>-6.568469870945866</v>
      </c>
      <c r="S4" s="47">
        <v>0.3126891389492048</v>
      </c>
      <c r="T4" s="52">
        <v>23</v>
      </c>
      <c r="U4" s="52">
        <v>10.3</v>
      </c>
    </row>
    <row r="5" spans="1:22" x14ac:dyDescent="0.45">
      <c r="A5" s="17" t="s">
        <v>3</v>
      </c>
      <c r="B5" s="11">
        <v>488.7</v>
      </c>
      <c r="C5" s="11">
        <v>36.529000000000003</v>
      </c>
      <c r="D5" s="11">
        <v>44.4</v>
      </c>
      <c r="E5" s="11">
        <v>36.204999999999998</v>
      </c>
      <c r="F5" s="8">
        <v>18.087</v>
      </c>
      <c r="G5" s="19">
        <v>122416</v>
      </c>
      <c r="H5" s="22">
        <v>3530.4</v>
      </c>
      <c r="I5" s="6">
        <v>4.3</v>
      </c>
      <c r="J5" s="24">
        <v>69.917073170731697</v>
      </c>
      <c r="K5" s="23">
        <v>83.6</v>
      </c>
      <c r="L5" s="20">
        <v>45675</v>
      </c>
      <c r="M5" s="38">
        <v>0.34183824849559014</v>
      </c>
      <c r="N5" s="46">
        <f t="shared" si="0"/>
        <v>10.002055740581463</v>
      </c>
      <c r="O5" s="47">
        <f t="shared" si="1"/>
        <v>4.2473098707848074</v>
      </c>
      <c r="P5" s="49">
        <v>6.3563350079789895</v>
      </c>
      <c r="Q5" s="48">
        <v>7.5389182126944707</v>
      </c>
      <c r="R5" s="48">
        <v>-6.6033091754933535</v>
      </c>
      <c r="S5" s="47">
        <v>0.34183824849559014</v>
      </c>
      <c r="T5" s="52">
        <v>25</v>
      </c>
      <c r="U5" s="52">
        <v>11.4</v>
      </c>
    </row>
    <row r="6" spans="1:22" x14ac:dyDescent="0.45">
      <c r="A6" s="17" t="s">
        <v>4</v>
      </c>
      <c r="B6" s="11">
        <v>516.5</v>
      </c>
      <c r="C6" s="11">
        <v>38.11</v>
      </c>
      <c r="D6" s="11">
        <v>46.4</v>
      </c>
      <c r="E6" s="11">
        <v>37.494</v>
      </c>
      <c r="F6" s="8">
        <v>18.364999999999998</v>
      </c>
      <c r="G6" s="19">
        <v>124485</v>
      </c>
      <c r="H6" s="22">
        <v>3734</v>
      </c>
      <c r="I6" s="6">
        <v>4.8</v>
      </c>
      <c r="J6" s="24">
        <v>70.165853658536605</v>
      </c>
      <c r="K6" s="23">
        <v>90.9</v>
      </c>
      <c r="L6" s="20">
        <v>47373</v>
      </c>
      <c r="M6" s="38">
        <v>0.37025091095075657</v>
      </c>
      <c r="N6" s="46">
        <f t="shared" si="0"/>
        <v>10.02536884753977</v>
      </c>
      <c r="O6" s="47">
        <f t="shared" si="1"/>
        <v>4.250861777572994</v>
      </c>
      <c r="P6" s="49">
        <v>6.4187728293445936</v>
      </c>
      <c r="Q6" s="48">
        <v>7.6236738272775391</v>
      </c>
      <c r="R6" s="48">
        <v>-6.6228293608068247</v>
      </c>
      <c r="S6" s="47">
        <v>0.37025091095075657</v>
      </c>
      <c r="T6" s="52">
        <v>26.3</v>
      </c>
      <c r="U6" s="52">
        <v>9.9</v>
      </c>
    </row>
    <row r="7" spans="1:22" x14ac:dyDescent="0.45">
      <c r="A7" s="17" t="s">
        <v>5</v>
      </c>
      <c r="B7" s="11">
        <v>551.4</v>
      </c>
      <c r="C7" s="11">
        <v>39.673000000000002</v>
      </c>
      <c r="D7" s="11">
        <v>47.9</v>
      </c>
      <c r="E7" s="11">
        <v>38.161999999999999</v>
      </c>
      <c r="F7" s="8">
        <v>18.7</v>
      </c>
      <c r="G7" s="19">
        <v>126513</v>
      </c>
      <c r="H7" s="22">
        <v>3976.7</v>
      </c>
      <c r="I7" s="6">
        <v>5.5</v>
      </c>
      <c r="J7" s="24">
        <v>70.214634146341496</v>
      </c>
      <c r="K7" s="23">
        <v>98.7</v>
      </c>
      <c r="L7" s="20">
        <v>62853</v>
      </c>
      <c r="M7" s="38">
        <v>0.40282662435062028</v>
      </c>
      <c r="N7" s="46">
        <f t="shared" si="0"/>
        <v>10.056517370013536</v>
      </c>
      <c r="O7" s="47">
        <f t="shared" si="1"/>
        <v>4.2515567529293419</v>
      </c>
      <c r="P7" s="49">
        <v>6.4948957599881973</v>
      </c>
      <c r="Q7" s="48">
        <v>7.7018343715188191</v>
      </c>
      <c r="R7" s="48">
        <v>-6.5517780301846837</v>
      </c>
      <c r="S7" s="47">
        <v>0.40282662435062028</v>
      </c>
      <c r="T7" s="52">
        <v>27.6</v>
      </c>
      <c r="U7" s="52">
        <v>13.2</v>
      </c>
    </row>
    <row r="8" spans="1:22" x14ac:dyDescent="0.45">
      <c r="A8" s="17" t="s">
        <v>6</v>
      </c>
      <c r="B8" s="11">
        <v>597.79999999999995</v>
      </c>
      <c r="C8" s="11">
        <v>41.442</v>
      </c>
      <c r="D8" s="11">
        <v>53.6</v>
      </c>
      <c r="E8" s="11">
        <v>41.655999999999999</v>
      </c>
      <c r="F8" s="8">
        <v>19.225999999999999</v>
      </c>
      <c r="G8" s="19">
        <v>128058</v>
      </c>
      <c r="H8" s="22">
        <v>4238.8999999999996</v>
      </c>
      <c r="I8" s="6">
        <v>6.2</v>
      </c>
      <c r="J8" s="24">
        <v>70.212195121951197</v>
      </c>
      <c r="K8" s="23">
        <v>109.4</v>
      </c>
      <c r="L8" s="20">
        <v>68395</v>
      </c>
      <c r="M8" s="38">
        <v>0.43072213135603749</v>
      </c>
      <c r="N8" s="46">
        <f t="shared" si="0"/>
        <v>10.097434898886956</v>
      </c>
      <c r="O8" s="47">
        <f t="shared" si="1"/>
        <v>4.2515220156301625</v>
      </c>
      <c r="P8" s="49">
        <v>6.5723553250347191</v>
      </c>
      <c r="Q8" s="48">
        <v>7.7844658463319849</v>
      </c>
      <c r="R8" s="48">
        <v>-6.4802700860588462</v>
      </c>
      <c r="S8" s="47">
        <v>0.43072213135603749</v>
      </c>
      <c r="T8" s="52">
        <v>29.9</v>
      </c>
      <c r="U8" s="52">
        <v>13.2</v>
      </c>
    </row>
    <row r="9" spans="1:22" x14ac:dyDescent="0.45">
      <c r="A9" s="17" t="s">
        <v>7</v>
      </c>
      <c r="B9" s="11">
        <v>648</v>
      </c>
      <c r="C9" s="11">
        <v>43.283999999999999</v>
      </c>
      <c r="D9" s="11">
        <v>57.7</v>
      </c>
      <c r="E9" s="11">
        <v>43.817</v>
      </c>
      <c r="F9" s="8">
        <v>19.785</v>
      </c>
      <c r="G9" s="19">
        <v>129873</v>
      </c>
      <c r="H9" s="22">
        <v>4355.2</v>
      </c>
      <c r="I9" s="6">
        <v>6.9</v>
      </c>
      <c r="J9" s="24">
        <v>70.560975609756099</v>
      </c>
      <c r="K9" s="23">
        <v>116.3</v>
      </c>
      <c r="L9" s="20">
        <v>65634</v>
      </c>
      <c r="M9" s="38">
        <v>0.43504311700512238</v>
      </c>
      <c r="N9" s="46">
        <f t="shared" si="0"/>
        <v>10.135335036606818</v>
      </c>
      <c r="O9" s="47">
        <f t="shared" si="1"/>
        <v>4.2564772382718274</v>
      </c>
      <c r="P9" s="49">
        <v>6.6451784359485426</v>
      </c>
      <c r="Q9" s="48">
        <v>7.8546053919615186</v>
      </c>
      <c r="R9" s="48">
        <v>-6.4511230476409924</v>
      </c>
      <c r="S9" s="47">
        <v>0.43504311700512238</v>
      </c>
      <c r="T9" s="52">
        <v>33.299999999999997</v>
      </c>
      <c r="U9" s="52">
        <v>13.6</v>
      </c>
    </row>
    <row r="10" spans="1:22" x14ac:dyDescent="0.45">
      <c r="A10" s="17" t="s">
        <v>8</v>
      </c>
      <c r="B10" s="11">
        <v>706.2</v>
      </c>
      <c r="C10" s="11">
        <v>44.960999999999999</v>
      </c>
      <c r="D10" s="11">
        <v>59.1</v>
      </c>
      <c r="E10" s="11">
        <v>43.292999999999999</v>
      </c>
      <c r="F10" s="8">
        <v>20.625</v>
      </c>
      <c r="G10" s="19">
        <v>132027</v>
      </c>
      <c r="H10" s="22">
        <v>4569</v>
      </c>
      <c r="I10" s="6">
        <v>7.7</v>
      </c>
      <c r="J10" s="24">
        <v>69.951219512195095</v>
      </c>
      <c r="K10" s="23">
        <v>121.5</v>
      </c>
      <c r="L10" s="20">
        <v>59073</v>
      </c>
      <c r="M10" s="38">
        <v>0.46132986758266531</v>
      </c>
      <c r="N10" s="46">
        <f t="shared" si="0"/>
        <v>10.163313569119422</v>
      </c>
      <c r="O10" s="47">
        <f t="shared" si="1"/>
        <v>4.247798135015203</v>
      </c>
      <c r="P10" s="49">
        <v>6.7106662522700677</v>
      </c>
      <c r="Q10" s="48">
        <v>7.9100661736475981</v>
      </c>
      <c r="R10" s="48">
        <v>-6.4678533685400952</v>
      </c>
      <c r="S10" s="47">
        <v>0.46132986758266531</v>
      </c>
      <c r="T10" s="52">
        <v>31.2</v>
      </c>
      <c r="U10" s="52">
        <v>13.8</v>
      </c>
    </row>
    <row r="11" spans="1:22" x14ac:dyDescent="0.45">
      <c r="A11" s="17" t="s">
        <v>9</v>
      </c>
      <c r="B11" s="11">
        <v>779.7</v>
      </c>
      <c r="C11" s="11">
        <v>46.405000000000001</v>
      </c>
      <c r="D11" s="11">
        <v>59.4</v>
      </c>
      <c r="E11" s="11">
        <v>41.274999999999999</v>
      </c>
      <c r="F11" s="8">
        <v>21.641999999999999</v>
      </c>
      <c r="G11" s="19">
        <v>134335</v>
      </c>
      <c r="H11" s="22">
        <v>4712.5</v>
      </c>
      <c r="I11" s="6">
        <v>8.6999999999999993</v>
      </c>
      <c r="J11" s="24">
        <v>70.507317073170796</v>
      </c>
      <c r="K11" s="23">
        <v>123.7</v>
      </c>
      <c r="L11" s="20">
        <v>67531</v>
      </c>
      <c r="M11" s="38">
        <v>0.45873031478730075</v>
      </c>
      <c r="N11" s="46">
        <f t="shared" si="0"/>
        <v>10.196862143986827</v>
      </c>
      <c r="O11" s="47">
        <f t="shared" si="1"/>
        <v>4.2557164927045195</v>
      </c>
      <c r="P11" s="49">
        <v>6.7731161314110553</v>
      </c>
      <c r="Q11" s="48">
        <v>7.9473362632868723</v>
      </c>
      <c r="R11" s="48">
        <v>-6.4443393215680809</v>
      </c>
      <c r="S11" s="47">
        <v>0.45873031478730075</v>
      </c>
      <c r="T11" s="52">
        <v>34.1</v>
      </c>
      <c r="U11" s="52">
        <v>15.4</v>
      </c>
    </row>
    <row r="12" spans="1:22" x14ac:dyDescent="0.45">
      <c r="A12" s="17" t="s">
        <v>10</v>
      </c>
      <c r="B12" s="11">
        <v>868.3</v>
      </c>
      <c r="C12" s="11">
        <v>47.570999999999998</v>
      </c>
      <c r="D12" s="11">
        <v>59.6</v>
      </c>
      <c r="E12" s="11">
        <v>38.668999999999997</v>
      </c>
      <c r="F12" s="8">
        <v>22.785</v>
      </c>
      <c r="G12" s="19">
        <v>137086</v>
      </c>
      <c r="H12" s="22">
        <v>4722</v>
      </c>
      <c r="I12" s="6">
        <v>9.9</v>
      </c>
      <c r="J12" s="24">
        <v>70.807317073170694</v>
      </c>
      <c r="K12" s="23">
        <v>118.4</v>
      </c>
      <c r="L12" s="20">
        <v>64377</v>
      </c>
      <c r="M12" s="38">
        <v>0.45313567517896058</v>
      </c>
      <c r="N12" s="46">
        <f t="shared" si="0"/>
        <v>10.232751851211177</v>
      </c>
      <c r="O12" s="47">
        <f t="shared" si="1"/>
        <v>4.2599623438506979</v>
      </c>
      <c r="P12" s="49">
        <v>6.8338649579108992</v>
      </c>
      <c r="Q12" s="48">
        <v>7.9527254287600124</v>
      </c>
      <c r="R12" s="48">
        <v>-6.4489033656004802</v>
      </c>
      <c r="S12" s="47">
        <v>0.45313567517896058</v>
      </c>
      <c r="T12" s="52">
        <v>31.9</v>
      </c>
      <c r="U12" s="52">
        <v>14.9</v>
      </c>
    </row>
    <row r="13" spans="1:22" x14ac:dyDescent="0.45">
      <c r="A13" s="17" t="s">
        <v>11</v>
      </c>
      <c r="B13" s="11">
        <v>941.1</v>
      </c>
      <c r="C13" s="11">
        <v>48.441000000000003</v>
      </c>
      <c r="D13" s="11">
        <v>58.1</v>
      </c>
      <c r="E13" s="11">
        <v>35.380000000000003</v>
      </c>
      <c r="F13" s="8">
        <v>23.94</v>
      </c>
      <c r="G13" s="19">
        <v>140216</v>
      </c>
      <c r="H13" s="22">
        <v>4877.6000000000004</v>
      </c>
      <c r="I13" s="6">
        <v>10.9</v>
      </c>
      <c r="J13" s="24">
        <v>71.107317073170705</v>
      </c>
      <c r="K13" s="23">
        <v>116.3</v>
      </c>
      <c r="L13" s="20">
        <v>78251</v>
      </c>
      <c r="M13" s="38">
        <v>0.47995771716951008</v>
      </c>
      <c r="N13" s="46">
        <f t="shared" si="0"/>
        <v>10.241240077934268</v>
      </c>
      <c r="O13" s="47">
        <f t="shared" si="1"/>
        <v>4.2641902439356043</v>
      </c>
      <c r="P13" s="49">
        <v>6.8822921305537488</v>
      </c>
      <c r="Q13" s="48">
        <v>7.9444049760273172</v>
      </c>
      <c r="R13" s="48">
        <v>-6.397537351699615</v>
      </c>
      <c r="S13" s="47">
        <v>0.47995771716951008</v>
      </c>
      <c r="T13" s="52">
        <v>32.200000000000003</v>
      </c>
      <c r="U13" s="52">
        <v>15.4</v>
      </c>
    </row>
    <row r="14" spans="1:22" x14ac:dyDescent="0.45">
      <c r="A14" s="17" t="s">
        <v>12</v>
      </c>
      <c r="B14" s="11">
        <v>1025.7</v>
      </c>
      <c r="C14" s="11">
        <v>49.284999999999997</v>
      </c>
      <c r="D14" s="11">
        <v>60.5</v>
      </c>
      <c r="E14" s="11">
        <v>35.125</v>
      </c>
      <c r="F14" s="8">
        <v>24.972999999999999</v>
      </c>
      <c r="G14" s="19">
        <v>144125</v>
      </c>
      <c r="H14" s="22">
        <v>5134.3</v>
      </c>
      <c r="I14" s="6">
        <v>11.7</v>
      </c>
      <c r="J14" s="24">
        <v>71.156097560975596</v>
      </c>
      <c r="K14" s="23">
        <v>120.6</v>
      </c>
      <c r="L14" s="20">
        <v>74720</v>
      </c>
      <c r="M14" s="38">
        <v>0.51229998070450466</v>
      </c>
      <c r="N14" s="46">
        <f t="shared" si="0"/>
        <v>10.257579830446414</v>
      </c>
      <c r="O14" s="47">
        <f t="shared" si="1"/>
        <v>4.2648760209478045</v>
      </c>
      <c r="P14" s="49">
        <v>6.9151975303195776</v>
      </c>
      <c r="Q14" s="48">
        <v>7.9411538079510606</v>
      </c>
      <c r="R14" s="48">
        <v>-6.3863477864142437</v>
      </c>
      <c r="S14" s="47">
        <v>0.51229998070450466</v>
      </c>
      <c r="T14" s="52">
        <v>31.4</v>
      </c>
      <c r="U14" s="52">
        <v>14.8</v>
      </c>
    </row>
    <row r="15" spans="1:22" x14ac:dyDescent="0.45">
      <c r="A15" s="17" t="s">
        <v>13</v>
      </c>
      <c r="B15" s="11">
        <v>1155.7</v>
      </c>
      <c r="C15" s="11">
        <v>50.136000000000003</v>
      </c>
      <c r="D15" s="11">
        <v>65.5</v>
      </c>
      <c r="E15" s="11">
        <v>35.670999999999999</v>
      </c>
      <c r="F15" s="8">
        <v>26.335000000000001</v>
      </c>
      <c r="G15" s="19">
        <v>147097</v>
      </c>
      <c r="H15" s="22">
        <v>5424.1</v>
      </c>
      <c r="I15" s="6">
        <v>13</v>
      </c>
      <c r="J15" s="24">
        <v>71.356097560975599</v>
      </c>
      <c r="K15" s="23">
        <v>123</v>
      </c>
      <c r="L15" s="20">
        <v>73974</v>
      </c>
      <c r="M15" s="38">
        <v>0.54061324790339271</v>
      </c>
      <c r="N15" s="46">
        <f t="shared" si="0"/>
        <v>10.303395878906445</v>
      </c>
      <c r="O15" s="47">
        <f t="shared" si="1"/>
        <v>4.2676828001308635</v>
      </c>
      <c r="P15" s="49">
        <v>6.9477611148856591</v>
      </c>
      <c r="Q15" s="48">
        <v>7.9386610112608818</v>
      </c>
      <c r="R15" s="48">
        <v>-6.3877893277822162</v>
      </c>
      <c r="S15" s="47">
        <v>0.54061324790339271</v>
      </c>
      <c r="T15" s="52">
        <v>30.1</v>
      </c>
      <c r="U15" s="52">
        <v>14.5</v>
      </c>
    </row>
    <row r="16" spans="1:22" x14ac:dyDescent="0.45">
      <c r="A16" s="17" t="s">
        <v>14</v>
      </c>
      <c r="B16" s="11">
        <v>1408.1</v>
      </c>
      <c r="C16" s="11">
        <v>51.033999999999999</v>
      </c>
      <c r="D16" s="11">
        <v>75.900000000000006</v>
      </c>
      <c r="E16" s="11">
        <v>36.369999999999997</v>
      </c>
      <c r="F16" s="8">
        <v>28.707999999999998</v>
      </c>
      <c r="G16" s="19">
        <v>150121</v>
      </c>
      <c r="H16" s="22">
        <v>5396</v>
      </c>
      <c r="I16" s="6">
        <v>14.2</v>
      </c>
      <c r="J16" s="24">
        <v>71.956097560975607</v>
      </c>
      <c r="K16" s="23">
        <v>119.8</v>
      </c>
      <c r="L16" s="20">
        <v>75982</v>
      </c>
      <c r="M16" s="38">
        <v>0.5048015691137715</v>
      </c>
      <c r="N16" s="46">
        <f t="shared" si="0"/>
        <v>10.394304556743439</v>
      </c>
      <c r="O16" s="47">
        <f t="shared" si="1"/>
        <v>4.2760561769416405</v>
      </c>
      <c r="P16" s="49">
        <v>6.9641952501166724</v>
      </c>
      <c r="Q16" s="48">
        <v>7.9231836666919264</v>
      </c>
      <c r="R16" s="48">
        <v>-6.3868698368158174</v>
      </c>
      <c r="S16" s="47">
        <v>0.5048015691137715</v>
      </c>
      <c r="T16" s="52">
        <v>30.2</v>
      </c>
      <c r="U16" s="52">
        <v>15.1</v>
      </c>
    </row>
    <row r="17" spans="1:21" x14ac:dyDescent="0.45">
      <c r="A17" s="17" t="s">
        <v>15</v>
      </c>
      <c r="B17" s="11">
        <v>1482.3</v>
      </c>
      <c r="C17" s="11">
        <v>51.920999999999999</v>
      </c>
      <c r="D17" s="11">
        <v>83.9</v>
      </c>
      <c r="E17" s="11">
        <v>36.655000000000001</v>
      </c>
      <c r="F17" s="8">
        <v>31.353000000000002</v>
      </c>
      <c r="G17" s="19">
        <v>153153</v>
      </c>
      <c r="H17" s="22">
        <v>5385.4</v>
      </c>
      <c r="I17" s="6">
        <v>15.9</v>
      </c>
      <c r="J17" s="24">
        <v>72.604878048780506</v>
      </c>
      <c r="K17" s="23">
        <v>118.4</v>
      </c>
      <c r="L17" s="20">
        <v>71620</v>
      </c>
      <c r="M17" s="38">
        <v>0.5129576469585081</v>
      </c>
      <c r="N17" s="46">
        <f t="shared" si="0"/>
        <v>10.337528301484047</v>
      </c>
      <c r="O17" s="47">
        <f t="shared" si="1"/>
        <v>4.285032110328105</v>
      </c>
      <c r="P17" s="49">
        <v>6.9770663767726475</v>
      </c>
      <c r="Q17" s="48">
        <v>7.9030291305111247</v>
      </c>
      <c r="R17" s="48">
        <v>-6.4093468556743032</v>
      </c>
      <c r="S17" s="47">
        <v>0.5129576469585081</v>
      </c>
      <c r="T17" s="52">
        <v>31.2</v>
      </c>
      <c r="U17" s="52">
        <v>16.2</v>
      </c>
    </row>
    <row r="18" spans="1:21" x14ac:dyDescent="0.45">
      <c r="A18" s="17" t="s">
        <v>16</v>
      </c>
      <c r="B18" s="11">
        <v>1569.5</v>
      </c>
      <c r="C18" s="11">
        <v>52.823999999999998</v>
      </c>
      <c r="D18" s="11">
        <v>88.9</v>
      </c>
      <c r="E18" s="11">
        <v>37.445</v>
      </c>
      <c r="F18" s="8">
        <v>33.079000000000001</v>
      </c>
      <c r="G18" s="19">
        <v>156149</v>
      </c>
      <c r="H18" s="22">
        <v>5675.4</v>
      </c>
      <c r="I18" s="6">
        <v>17.399999999999999</v>
      </c>
      <c r="J18" s="24">
        <v>72.856097560975599</v>
      </c>
      <c r="K18" s="23">
        <v>124.8</v>
      </c>
      <c r="L18" s="20">
        <v>69817</v>
      </c>
      <c r="M18" s="38">
        <v>0.54674520196702059</v>
      </c>
      <c r="N18" s="46">
        <f t="shared" si="0"/>
        <v>10.321728521689787</v>
      </c>
      <c r="O18" s="47">
        <f t="shared" si="1"/>
        <v>4.2884862293578401</v>
      </c>
      <c r="P18" s="49">
        <v>6.9912735587817947</v>
      </c>
      <c r="Q18" s="48">
        <v>7.8984341974384487</v>
      </c>
      <c r="R18" s="48">
        <v>-6.4381346474641976</v>
      </c>
      <c r="S18" s="47">
        <v>0.54674520196702059</v>
      </c>
      <c r="T18" s="52">
        <v>32</v>
      </c>
      <c r="U18" s="52">
        <v>17.100000000000001</v>
      </c>
    </row>
    <row r="19" spans="1:21" x14ac:dyDescent="0.45">
      <c r="A19" s="17" t="s">
        <v>17</v>
      </c>
      <c r="B19" s="11">
        <v>1672.9</v>
      </c>
      <c r="C19" s="11">
        <v>53.643000000000001</v>
      </c>
      <c r="D19" s="11">
        <v>92.3</v>
      </c>
      <c r="E19" s="11">
        <v>37.076999999999998</v>
      </c>
      <c r="F19" s="8">
        <v>35.127000000000002</v>
      </c>
      <c r="G19" s="19">
        <v>159033</v>
      </c>
      <c r="H19" s="22">
        <v>5937</v>
      </c>
      <c r="I19" s="6">
        <v>18.8</v>
      </c>
      <c r="J19" s="24">
        <v>73.256097560975604</v>
      </c>
      <c r="K19" s="23">
        <v>130.5</v>
      </c>
      <c r="L19" s="20">
        <v>65309</v>
      </c>
      <c r="M19" s="38">
        <v>0.56666985538600145</v>
      </c>
      <c r="N19" s="46">
        <f t="shared" si="0"/>
        <v>10.307157597917657</v>
      </c>
      <c r="O19" s="47">
        <f t="shared" si="1"/>
        <v>4.293961487585908</v>
      </c>
      <c r="P19" s="49">
        <v>7.0007974504403672</v>
      </c>
      <c r="Q19" s="48">
        <v>7.903126272282103</v>
      </c>
      <c r="R19" s="48">
        <v>-6.4823344047366982</v>
      </c>
      <c r="S19" s="47">
        <v>0.56666985538600145</v>
      </c>
      <c r="T19" s="52">
        <v>31.8</v>
      </c>
      <c r="U19" s="52">
        <v>16.5</v>
      </c>
    </row>
    <row r="20" spans="1:21" x14ac:dyDescent="0.45">
      <c r="A20" s="17" t="s">
        <v>18</v>
      </c>
      <c r="B20" s="11">
        <v>1829.1</v>
      </c>
      <c r="C20" s="11">
        <v>54.609000000000002</v>
      </c>
      <c r="D20" s="11">
        <v>104.2</v>
      </c>
      <c r="E20" s="11">
        <v>39.506</v>
      </c>
      <c r="F20" s="8">
        <v>37.585000000000001</v>
      </c>
      <c r="G20" s="19">
        <v>161911</v>
      </c>
      <c r="H20" s="22">
        <v>6267.2</v>
      </c>
      <c r="I20" s="6">
        <v>20.9</v>
      </c>
      <c r="J20" s="24">
        <v>73.356097560975599</v>
      </c>
      <c r="K20" s="23">
        <v>138.19999999999999</v>
      </c>
      <c r="L20" s="20">
        <v>66069</v>
      </c>
      <c r="M20" s="38">
        <v>0.58090745414486955</v>
      </c>
      <c r="N20" s="46">
        <f t="shared" si="0"/>
        <v>10.31085295037232</v>
      </c>
      <c r="O20" s="47">
        <f t="shared" si="1"/>
        <v>4.2953256307995638</v>
      </c>
      <c r="P20" s="49">
        <v>7.0136449092913118</v>
      </c>
      <c r="Q20" s="48">
        <v>7.9184703153853979</v>
      </c>
      <c r="R20" s="48">
        <v>-6.516239317873028</v>
      </c>
      <c r="S20" s="47">
        <v>0.58090745414486955</v>
      </c>
      <c r="T20" s="52">
        <v>29.5</v>
      </c>
      <c r="U20" s="52">
        <v>16.3</v>
      </c>
    </row>
    <row r="21" spans="1:21" x14ac:dyDescent="0.45">
      <c r="A21" s="17" t="s">
        <v>19</v>
      </c>
      <c r="B21" s="11">
        <v>2079.6999999999998</v>
      </c>
      <c r="C21" s="11">
        <v>55.689</v>
      </c>
      <c r="D21" s="11">
        <v>118.7</v>
      </c>
      <c r="E21" s="11">
        <v>41.64</v>
      </c>
      <c r="F21" s="8">
        <v>40.701999999999998</v>
      </c>
      <c r="G21" s="19">
        <v>164865</v>
      </c>
      <c r="H21" s="22">
        <v>6466.2</v>
      </c>
      <c r="I21" s="6">
        <v>22.9</v>
      </c>
      <c r="J21" s="24">
        <v>73.804878048780495</v>
      </c>
      <c r="K21" s="23">
        <v>145.80000000000001</v>
      </c>
      <c r="L21" s="20">
        <v>48917</v>
      </c>
      <c r="M21" s="38">
        <v>0.57349307069368571</v>
      </c>
      <c r="N21" s="46">
        <f t="shared" si="0"/>
        <v>10.341500208014773</v>
      </c>
      <c r="O21" s="47">
        <f t="shared" si="1"/>
        <v>4.3014248276439933</v>
      </c>
      <c r="P21" s="49">
        <v>7.020596381100872</v>
      </c>
      <c r="Q21" s="48">
        <v>7.940105028294278</v>
      </c>
      <c r="R21" s="48">
        <v>-6.6209502121910475</v>
      </c>
      <c r="S21" s="47">
        <v>0.57349307069368571</v>
      </c>
      <c r="T21" s="52">
        <v>30.2</v>
      </c>
      <c r="U21" s="52">
        <v>15.8</v>
      </c>
    </row>
    <row r="22" spans="1:21" x14ac:dyDescent="0.45">
      <c r="A22" s="17" t="s">
        <v>20</v>
      </c>
      <c r="B22" s="11">
        <v>2377.6</v>
      </c>
      <c r="C22" s="11">
        <v>56.787999999999997</v>
      </c>
      <c r="D22" s="11">
        <v>134.4</v>
      </c>
      <c r="E22" s="11">
        <v>42.865000000000002</v>
      </c>
      <c r="F22" s="8">
        <v>44.378</v>
      </c>
      <c r="G22" s="19">
        <v>167746</v>
      </c>
      <c r="H22" s="22">
        <v>6450.4</v>
      </c>
      <c r="I22" s="6">
        <v>25.4</v>
      </c>
      <c r="J22" s="24">
        <v>73.609756097561004</v>
      </c>
      <c r="K22" s="23">
        <v>152.1</v>
      </c>
      <c r="L22" s="20">
        <v>61837</v>
      </c>
      <c r="M22" s="38">
        <v>0.55363766805959769</v>
      </c>
      <c r="N22" s="46">
        <f t="shared" si="0"/>
        <v>10.371577537789401</v>
      </c>
      <c r="O22" s="47">
        <f t="shared" si="1"/>
        <v>4.2987775726234867</v>
      </c>
      <c r="P22" s="49">
        <v>7.0253797201945556</v>
      </c>
      <c r="Q22" s="48">
        <v>7.9627941499523809</v>
      </c>
      <c r="R22" s="48">
        <v>-6.6445068861739571</v>
      </c>
      <c r="S22" s="47">
        <v>0.55363766805959769</v>
      </c>
      <c r="T22" s="52">
        <v>31</v>
      </c>
      <c r="U22" s="52">
        <v>16.3</v>
      </c>
    </row>
    <row r="23" spans="1:21" x14ac:dyDescent="0.45">
      <c r="A23" s="17" t="s">
        <v>21</v>
      </c>
      <c r="B23" s="11">
        <v>2617</v>
      </c>
      <c r="C23" s="11">
        <v>57.79</v>
      </c>
      <c r="D23" s="11">
        <v>146.9</v>
      </c>
      <c r="E23" s="11">
        <v>42.661000000000001</v>
      </c>
      <c r="F23" s="8">
        <v>48.521999999999998</v>
      </c>
      <c r="G23" s="19">
        <v>170130</v>
      </c>
      <c r="H23" s="22">
        <v>6617.7</v>
      </c>
      <c r="I23" s="6">
        <v>28.3</v>
      </c>
      <c r="J23" s="24">
        <v>74.009756097560995</v>
      </c>
      <c r="K23" s="23">
        <v>159.6</v>
      </c>
      <c r="L23" s="20">
        <v>65872</v>
      </c>
      <c r="M23" s="38">
        <v>0.56494688988755903</v>
      </c>
      <c r="N23" s="46">
        <f t="shared" si="0"/>
        <v>10.364129213464588</v>
      </c>
      <c r="O23" s="47">
        <f t="shared" si="1"/>
        <v>4.3041969236703812</v>
      </c>
      <c r="P23" s="49">
        <v>7.0301460480513471</v>
      </c>
      <c r="Q23" s="48">
        <v>7.9890745377012227</v>
      </c>
      <c r="R23" s="48">
        <v>-6.6469374543411455</v>
      </c>
      <c r="S23" s="47">
        <v>0.56494688988755903</v>
      </c>
      <c r="T23" s="52">
        <v>31.6</v>
      </c>
      <c r="U23" s="52">
        <v>16.5</v>
      </c>
    </row>
    <row r="24" spans="1:21" x14ac:dyDescent="0.45">
      <c r="A24" s="17" t="s">
        <v>22</v>
      </c>
      <c r="B24" s="11">
        <v>2768.6</v>
      </c>
      <c r="C24" s="11">
        <v>58.71</v>
      </c>
      <c r="D24" s="11">
        <v>156.69999999999999</v>
      </c>
      <c r="E24" s="11">
        <v>42.674999999999997</v>
      </c>
      <c r="F24" s="8">
        <v>51.53</v>
      </c>
      <c r="G24" s="19">
        <v>172271</v>
      </c>
      <c r="H24" s="22">
        <v>6491.3</v>
      </c>
      <c r="I24" s="6">
        <v>31</v>
      </c>
      <c r="J24" s="24">
        <v>74.360975609756096</v>
      </c>
      <c r="K24" s="23">
        <v>165.7</v>
      </c>
      <c r="L24" s="20">
        <v>57943</v>
      </c>
      <c r="M24" s="38">
        <v>0.53683483042373403</v>
      </c>
      <c r="N24" s="46">
        <f t="shared" si="0"/>
        <v>10.347789540601063</v>
      </c>
      <c r="O24" s="47">
        <f t="shared" si="1"/>
        <v>4.308931282855343</v>
      </c>
      <c r="P24" s="49">
        <v>7.0390897556659295</v>
      </c>
      <c r="Q24" s="48">
        <v>8.0149484615386086</v>
      </c>
      <c r="R24" s="48">
        <v>-6.6886665046146234</v>
      </c>
      <c r="S24" s="47">
        <v>0.53683483042373403</v>
      </c>
      <c r="T24" s="52">
        <v>34</v>
      </c>
      <c r="U24" s="52">
        <v>16.8</v>
      </c>
    </row>
    <row r="25" spans="1:21" x14ac:dyDescent="0.45">
      <c r="A25" s="17" t="s">
        <v>23</v>
      </c>
      <c r="B25" s="11">
        <v>2849.6</v>
      </c>
      <c r="C25" s="11">
        <v>59.738</v>
      </c>
      <c r="D25" s="11">
        <v>170.4</v>
      </c>
      <c r="E25" s="11">
        <v>45.314999999999998</v>
      </c>
      <c r="F25" s="8">
        <v>53.554000000000002</v>
      </c>
      <c r="G25" s="19">
        <v>174216</v>
      </c>
      <c r="H25" s="22">
        <v>6792</v>
      </c>
      <c r="I25" s="6">
        <v>34.299999999999997</v>
      </c>
      <c r="J25" s="24">
        <v>74.463414634146304</v>
      </c>
      <c r="K25" s="23">
        <v>175</v>
      </c>
      <c r="L25" s="20">
        <v>57022</v>
      </c>
      <c r="M25" s="38">
        <v>0.55691963134867428</v>
      </c>
      <c r="N25" s="46">
        <f t="shared" si="0"/>
        <v>10.326872978205582</v>
      </c>
      <c r="O25" s="47">
        <f t="shared" si="1"/>
        <v>4.3103079260305694</v>
      </c>
      <c r="P25" s="49">
        <v>7.0612289797622969</v>
      </c>
      <c r="Q25" s="48">
        <v>8.0464204898147536</v>
      </c>
      <c r="R25" s="48">
        <v>-6.7264629300905705</v>
      </c>
      <c r="S25" s="47">
        <v>0.55691963134867428</v>
      </c>
      <c r="T25" s="52">
        <v>32.5</v>
      </c>
      <c r="U25" s="52">
        <v>16.600000000000001</v>
      </c>
    </row>
    <row r="26" spans="1:21" x14ac:dyDescent="0.45">
      <c r="A26" s="17" t="s">
        <v>24</v>
      </c>
      <c r="B26" s="11">
        <v>2969.8</v>
      </c>
      <c r="C26" s="11">
        <v>61.018000000000001</v>
      </c>
      <c r="D26" s="11">
        <v>192.5</v>
      </c>
      <c r="E26" s="11">
        <v>50.194000000000003</v>
      </c>
      <c r="F26" s="8">
        <v>55.459000000000003</v>
      </c>
      <c r="G26" s="19">
        <v>176383</v>
      </c>
      <c r="H26" s="22">
        <v>7285</v>
      </c>
      <c r="I26" s="6">
        <v>37.700000000000003</v>
      </c>
      <c r="J26" s="24">
        <v>74.563414634146397</v>
      </c>
      <c r="K26" s="23">
        <v>190.2</v>
      </c>
      <c r="L26" s="20">
        <v>67263</v>
      </c>
      <c r="M26" s="38">
        <v>0.59044702334939347</v>
      </c>
      <c r="N26" s="46">
        <f t="shared" si="0"/>
        <v>10.320873578373925</v>
      </c>
      <c r="O26" s="47">
        <f t="shared" si="1"/>
        <v>4.3116499664604708</v>
      </c>
      <c r="P26" s="49">
        <v>7.0913383471503302</v>
      </c>
      <c r="Q26" s="48">
        <v>8.0907557476648453</v>
      </c>
      <c r="R26" s="48">
        <v>-6.7085092647391376</v>
      </c>
      <c r="S26" s="47">
        <v>0.59044702334939347</v>
      </c>
      <c r="T26" s="52">
        <v>33.9</v>
      </c>
      <c r="U26" s="52">
        <v>17.3</v>
      </c>
    </row>
    <row r="27" spans="1:21" x14ac:dyDescent="0.45">
      <c r="A27" s="17" t="s">
        <v>25</v>
      </c>
      <c r="B27" s="11">
        <v>3105.5</v>
      </c>
      <c r="C27" s="11">
        <v>62.618000000000002</v>
      </c>
      <c r="D27" s="11">
        <v>218.8</v>
      </c>
      <c r="E27" s="11">
        <v>56.533999999999999</v>
      </c>
      <c r="F27" s="8">
        <v>57.235999999999997</v>
      </c>
      <c r="G27" s="19">
        <v>178206</v>
      </c>
      <c r="H27" s="22">
        <v>7593.8</v>
      </c>
      <c r="I27" s="6">
        <v>41.2</v>
      </c>
      <c r="J27" s="24">
        <v>74.563414634146397</v>
      </c>
      <c r="K27" s="23">
        <v>208.8</v>
      </c>
      <c r="L27" s="20">
        <v>71663</v>
      </c>
      <c r="M27" s="38">
        <v>0.60038614653593814</v>
      </c>
      <c r="N27" s="46">
        <f t="shared" si="0"/>
        <v>10.323732221421542</v>
      </c>
      <c r="O27" s="47">
        <f t="shared" si="1"/>
        <v>4.3116499664604708</v>
      </c>
      <c r="P27" s="49">
        <v>7.1268826818379791</v>
      </c>
      <c r="Q27" s="48">
        <v>8.1480364389618192</v>
      </c>
      <c r="R27" s="48">
        <v>-6.6794464825138116</v>
      </c>
      <c r="S27" s="47">
        <v>0.60038614653593814</v>
      </c>
      <c r="T27" s="52">
        <v>35.299999999999997</v>
      </c>
      <c r="U27" s="52">
        <v>16.899999999999999</v>
      </c>
    </row>
    <row r="28" spans="1:21" x14ac:dyDescent="0.45">
      <c r="A28" s="17" t="s">
        <v>26</v>
      </c>
      <c r="B28" s="11">
        <v>3294.6</v>
      </c>
      <c r="C28" s="11">
        <v>64.34</v>
      </c>
      <c r="D28" s="11">
        <v>237.2</v>
      </c>
      <c r="E28" s="11">
        <v>60.966999999999999</v>
      </c>
      <c r="F28" s="8">
        <v>58.393000000000001</v>
      </c>
      <c r="G28" s="19">
        <v>180587</v>
      </c>
      <c r="H28" s="22">
        <v>7860.5</v>
      </c>
      <c r="I28" s="6">
        <v>44.5</v>
      </c>
      <c r="J28" s="24">
        <v>74.614634146341501</v>
      </c>
      <c r="K28" s="23">
        <v>217.3</v>
      </c>
      <c r="L28" s="20">
        <v>70803</v>
      </c>
      <c r="M28" s="38">
        <v>0.61243861588236403</v>
      </c>
      <c r="N28" s="46">
        <f t="shared" si="0"/>
        <v>10.34955683273602</v>
      </c>
      <c r="O28" s="47">
        <f t="shared" si="1"/>
        <v>4.3123366561527749</v>
      </c>
      <c r="P28" s="49">
        <v>7.1651017427448389</v>
      </c>
      <c r="Q28" s="48">
        <v>8.1950322311202317</v>
      </c>
      <c r="R28" s="48">
        <v>-6.6674772106614961</v>
      </c>
      <c r="S28" s="47">
        <v>0.61243861588236403</v>
      </c>
      <c r="T28" s="52">
        <v>33</v>
      </c>
      <c r="U28" s="52">
        <v>17.899999999999999</v>
      </c>
    </row>
    <row r="29" spans="1:21" x14ac:dyDescent="0.45">
      <c r="A29" s="17" t="s">
        <v>27</v>
      </c>
      <c r="B29" s="11">
        <v>3477.8</v>
      </c>
      <c r="C29" s="11">
        <v>66.12</v>
      </c>
      <c r="D29" s="11">
        <v>253.7</v>
      </c>
      <c r="E29" s="11">
        <v>64.55</v>
      </c>
      <c r="F29" s="8">
        <v>59.878999999999998</v>
      </c>
      <c r="G29" s="19">
        <v>182753</v>
      </c>
      <c r="H29" s="22">
        <v>8132.6</v>
      </c>
      <c r="I29" s="6">
        <v>48.8</v>
      </c>
      <c r="J29" s="24">
        <v>74.765853658536599</v>
      </c>
      <c r="K29" s="23">
        <v>226.3</v>
      </c>
      <c r="L29" s="20">
        <v>82814</v>
      </c>
      <c r="M29" s="38">
        <v>0.61970660129064858</v>
      </c>
      <c r="N29" s="46">
        <f t="shared" si="0"/>
        <v>10.366619280209195</v>
      </c>
      <c r="O29" s="47">
        <f t="shared" si="1"/>
        <v>4.3143612788604999</v>
      </c>
      <c r="P29" s="49">
        <v>7.2088887445197205</v>
      </c>
      <c r="Q29" s="48">
        <v>8.2359751946344399</v>
      </c>
      <c r="R29" s="48">
        <v>-6.6126490617165299</v>
      </c>
      <c r="S29" s="47">
        <v>0.61970660129064858</v>
      </c>
      <c r="T29" s="52">
        <v>38.700000000000003</v>
      </c>
      <c r="U29" s="52">
        <v>17.5</v>
      </c>
    </row>
    <row r="30" spans="1:21" x14ac:dyDescent="0.45">
      <c r="A30" s="17" t="s">
        <v>28</v>
      </c>
      <c r="B30" s="11">
        <v>3666.1</v>
      </c>
      <c r="C30" s="11">
        <v>67.683000000000007</v>
      </c>
      <c r="D30" s="11">
        <v>257.5</v>
      </c>
      <c r="E30" s="11">
        <v>63.99</v>
      </c>
      <c r="F30" s="8">
        <v>61.973999999999997</v>
      </c>
      <c r="G30" s="19">
        <v>184613</v>
      </c>
      <c r="H30" s="22">
        <v>8474.5</v>
      </c>
      <c r="I30" s="6">
        <v>54.4</v>
      </c>
      <c r="J30" s="24">
        <v>74.765853658536599</v>
      </c>
      <c r="K30" s="23">
        <v>229</v>
      </c>
      <c r="L30" s="20">
        <v>77832</v>
      </c>
      <c r="M30" s="38">
        <v>0.6336727424641807</v>
      </c>
      <c r="N30" s="46">
        <f t="shared" si="0"/>
        <v>10.374832486307737</v>
      </c>
      <c r="O30" s="47">
        <f t="shared" si="1"/>
        <v>4.3143612788604999</v>
      </c>
      <c r="P30" s="49">
        <v>7.2594307401492308</v>
      </c>
      <c r="Q30" s="48">
        <v>8.264223182845992</v>
      </c>
      <c r="R30" s="48">
        <v>-6.5988864153968887</v>
      </c>
      <c r="S30" s="47">
        <v>0.6336727424641807</v>
      </c>
      <c r="T30" s="52">
        <v>39.1</v>
      </c>
      <c r="U30" s="52">
        <v>18.3</v>
      </c>
    </row>
    <row r="31" spans="1:21" x14ac:dyDescent="0.45">
      <c r="A31" s="17" t="s">
        <v>29</v>
      </c>
      <c r="B31" s="11">
        <v>3865.4</v>
      </c>
      <c r="C31" s="11">
        <v>69.183999999999997</v>
      </c>
      <c r="D31" s="11">
        <v>269.89999999999998</v>
      </c>
      <c r="E31" s="11">
        <v>65.385000000000005</v>
      </c>
      <c r="F31" s="8">
        <v>64.388000000000005</v>
      </c>
      <c r="G31" s="19">
        <v>186393</v>
      </c>
      <c r="H31" s="22">
        <v>8786.4</v>
      </c>
      <c r="I31" s="6">
        <v>60.6</v>
      </c>
      <c r="J31" s="24">
        <v>75.017073170731706</v>
      </c>
      <c r="K31" s="23">
        <v>233.3</v>
      </c>
      <c r="L31" s="20">
        <v>95500</v>
      </c>
      <c r="M31" s="38">
        <v>0.62733824186822484</v>
      </c>
      <c r="N31" s="46">
        <f t="shared" si="0"/>
        <v>10.379961285279347</v>
      </c>
      <c r="O31" s="47">
        <f t="shared" si="1"/>
        <v>4.3177157299061619</v>
      </c>
      <c r="P31" s="49">
        <v>7.3131877428303804</v>
      </c>
      <c r="Q31" s="48">
        <v>8.2863640665403206</v>
      </c>
      <c r="R31" s="48">
        <v>-6.5254380728701671</v>
      </c>
      <c r="S31" s="47">
        <v>0.62733824186822484</v>
      </c>
      <c r="T31" s="52">
        <v>38.5</v>
      </c>
      <c r="U31" s="52">
        <v>19.899999999999999</v>
      </c>
    </row>
    <row r="32" spans="1:21" x14ac:dyDescent="0.45">
      <c r="A32" s="17" t="s">
        <v>30</v>
      </c>
      <c r="B32" s="11">
        <v>4056.8</v>
      </c>
      <c r="C32" s="11">
        <v>70.802000000000007</v>
      </c>
      <c r="D32" s="11">
        <v>289.7</v>
      </c>
      <c r="E32" s="11">
        <v>68.453999999999994</v>
      </c>
      <c r="F32" s="8">
        <v>66.774000000000001</v>
      </c>
      <c r="G32" s="19">
        <v>189164</v>
      </c>
      <c r="H32" s="22">
        <v>8955</v>
      </c>
      <c r="I32" s="6">
        <v>66</v>
      </c>
      <c r="J32" s="24">
        <v>75.214634146341496</v>
      </c>
      <c r="K32" s="23">
        <v>239.8</v>
      </c>
      <c r="L32" s="20">
        <v>90407</v>
      </c>
      <c r="M32" s="38">
        <v>0.63035090549767181</v>
      </c>
      <c r="N32" s="46">
        <f t="shared" si="0"/>
        <v>10.377147082559908</v>
      </c>
      <c r="O32" s="47">
        <f t="shared" si="1"/>
        <v>4.3203458150329448</v>
      </c>
      <c r="P32" s="49">
        <v>7.3604091882556917</v>
      </c>
      <c r="Q32" s="48">
        <v>8.305544803447555</v>
      </c>
      <c r="R32" s="48">
        <v>-6.4996915120164616</v>
      </c>
      <c r="S32" s="47">
        <v>0.63035090549767181</v>
      </c>
      <c r="T32" s="52">
        <v>39.700000000000003</v>
      </c>
      <c r="U32" s="52">
        <v>21</v>
      </c>
    </row>
    <row r="33" spans="1:21" x14ac:dyDescent="0.45">
      <c r="A33" s="17" t="s">
        <v>31</v>
      </c>
      <c r="B33" s="11">
        <v>4195.8999999999996</v>
      </c>
      <c r="C33" s="11">
        <v>72.260000000000005</v>
      </c>
      <c r="D33" s="11">
        <v>293.7</v>
      </c>
      <c r="E33" s="11">
        <v>67.956999999999994</v>
      </c>
      <c r="F33" s="8">
        <v>68.992999999999995</v>
      </c>
      <c r="G33" s="19">
        <v>190925</v>
      </c>
      <c r="H33" s="22">
        <v>8948.4</v>
      </c>
      <c r="I33" s="6">
        <v>70.599999999999994</v>
      </c>
      <c r="J33" s="24">
        <v>75.365853658536594</v>
      </c>
      <c r="K33" s="23">
        <v>240.9</v>
      </c>
      <c r="L33" s="20">
        <v>96431</v>
      </c>
      <c r="M33" s="38">
        <v>0.62573691159327083</v>
      </c>
      <c r="N33" s="46">
        <f t="shared" si="0"/>
        <v>10.368902871031242</v>
      </c>
      <c r="O33" s="47">
        <f t="shared" si="1"/>
        <v>4.3223543031874838</v>
      </c>
      <c r="P33" s="49">
        <v>7.4004381879835597</v>
      </c>
      <c r="Q33" s="48">
        <v>8.3173080929244598</v>
      </c>
      <c r="R33" s="48">
        <v>-6.464477620043966</v>
      </c>
      <c r="S33" s="47">
        <v>0.62573691159327083</v>
      </c>
      <c r="T33" s="52">
        <v>42</v>
      </c>
      <c r="U33" s="52">
        <v>22.2</v>
      </c>
    </row>
    <row r="34" spans="1:21" x14ac:dyDescent="0.45">
      <c r="A34" s="17" t="s">
        <v>32</v>
      </c>
      <c r="B34" s="11">
        <v>4371.7</v>
      </c>
      <c r="C34" s="11">
        <v>73.614999999999995</v>
      </c>
      <c r="D34" s="11">
        <v>294.8</v>
      </c>
      <c r="E34" s="11">
        <v>67.682000000000002</v>
      </c>
      <c r="F34" s="8">
        <v>70.563999999999993</v>
      </c>
      <c r="G34" s="19">
        <v>192805</v>
      </c>
      <c r="H34" s="22">
        <v>9266.6</v>
      </c>
      <c r="I34" s="6">
        <v>76.400000000000006</v>
      </c>
      <c r="J34" s="24">
        <v>75.6170731707317</v>
      </c>
      <c r="K34" s="23">
        <v>238</v>
      </c>
      <c r="L34" s="20">
        <v>97437</v>
      </c>
      <c r="M34" s="38">
        <v>0.65740786328328038</v>
      </c>
      <c r="N34" s="46">
        <f t="shared" ref="N34:N56" si="2">LN((B34/F34*100)/G34*1000000)</f>
        <v>10.377633278546766</v>
      </c>
      <c r="O34" s="47">
        <f t="shared" ref="O34:O56" si="3">LN(J34)</f>
        <v>4.3256820932801583</v>
      </c>
      <c r="P34" s="49">
        <v>7.442636515339407</v>
      </c>
      <c r="Q34" s="48">
        <v>8.3188141361960088</v>
      </c>
      <c r="R34" s="48">
        <v>-6.4403619951862696</v>
      </c>
      <c r="S34" s="47">
        <v>0.65740786328328038</v>
      </c>
      <c r="T34" s="52">
        <v>44</v>
      </c>
      <c r="U34" s="52">
        <v>23.7</v>
      </c>
    </row>
    <row r="35" spans="1:21" x14ac:dyDescent="0.45">
      <c r="A35" s="17" t="s">
        <v>33</v>
      </c>
      <c r="B35" s="11">
        <v>4563.3999999999996</v>
      </c>
      <c r="C35" s="11">
        <v>74.724999999999994</v>
      </c>
      <c r="D35" s="11">
        <v>290.5</v>
      </c>
      <c r="E35" s="11">
        <v>65.343999999999994</v>
      </c>
      <c r="F35" s="8">
        <v>72.244</v>
      </c>
      <c r="G35" s="19">
        <v>194838</v>
      </c>
      <c r="H35" s="22">
        <v>9521</v>
      </c>
      <c r="I35" s="6">
        <v>81.099999999999994</v>
      </c>
      <c r="J35" s="24">
        <v>75.419512195121996</v>
      </c>
      <c r="K35" s="23">
        <v>234.4</v>
      </c>
      <c r="L35" s="20">
        <v>98340</v>
      </c>
      <c r="M35" s="38">
        <v>0.64885543741760388</v>
      </c>
      <c r="N35" s="46">
        <f t="shared" si="2"/>
        <v>10.386530981067306</v>
      </c>
      <c r="O35" s="47">
        <f t="shared" si="3"/>
        <v>4.3230660239641869</v>
      </c>
      <c r="P35" s="49">
        <v>7.479432257888706</v>
      </c>
      <c r="Q35" s="48">
        <v>8.3121982170390769</v>
      </c>
      <c r="R35" s="48">
        <v>-6.4242141777398922</v>
      </c>
      <c r="S35" s="47">
        <v>0.64885543741760388</v>
      </c>
      <c r="T35" s="52">
        <v>42.7</v>
      </c>
      <c r="U35" s="52">
        <v>23.6</v>
      </c>
    </row>
    <row r="36" spans="1:21" x14ac:dyDescent="0.45">
      <c r="A36" s="17" t="s">
        <v>34</v>
      </c>
      <c r="B36" s="11">
        <v>4811.8</v>
      </c>
      <c r="C36" s="11">
        <v>75.692999999999998</v>
      </c>
      <c r="D36" s="11">
        <v>293.60000000000002</v>
      </c>
      <c r="E36" s="11">
        <v>64.497</v>
      </c>
      <c r="F36" s="8">
        <v>73.781000000000006</v>
      </c>
      <c r="G36" s="19">
        <v>196815</v>
      </c>
      <c r="H36" s="22">
        <v>9905.4</v>
      </c>
      <c r="I36" s="6">
        <v>86.4</v>
      </c>
      <c r="J36" s="24">
        <v>75.619512195121999</v>
      </c>
      <c r="K36" s="23">
        <v>233.3</v>
      </c>
      <c r="L36" s="20">
        <v>101607</v>
      </c>
      <c r="M36" s="38">
        <v>0.65430606643667866</v>
      </c>
      <c r="N36" s="46">
        <f t="shared" si="2"/>
        <v>10.408386531330189</v>
      </c>
      <c r="O36" s="47">
        <f t="shared" si="3"/>
        <v>4.3257143477030491</v>
      </c>
      <c r="P36" s="49">
        <v>7.5147214258332031</v>
      </c>
      <c r="Q36" s="48">
        <v>8.3031721699248315</v>
      </c>
      <c r="R36" s="48">
        <v>-6.4060583289166448</v>
      </c>
      <c r="S36" s="47">
        <v>0.65430606643667866</v>
      </c>
      <c r="T36" s="52">
        <v>44.9</v>
      </c>
      <c r="U36" s="52">
        <v>24.1</v>
      </c>
    </row>
    <row r="37" spans="1:21" x14ac:dyDescent="0.45">
      <c r="A37" s="17" t="s">
        <v>35</v>
      </c>
      <c r="B37" s="11">
        <v>5034.8999999999996</v>
      </c>
      <c r="C37" s="11">
        <v>76.757999999999996</v>
      </c>
      <c r="D37" s="11">
        <v>309.2</v>
      </c>
      <c r="E37" s="11">
        <v>65.866</v>
      </c>
      <c r="F37" s="8">
        <v>75.320999999999998</v>
      </c>
      <c r="G37" s="19">
        <v>198584</v>
      </c>
      <c r="H37" s="22">
        <v>10174.799999999999</v>
      </c>
      <c r="I37" s="6">
        <v>92.3</v>
      </c>
      <c r="J37" s="24">
        <v>75.621951219512198</v>
      </c>
      <c r="K37" s="23">
        <v>238.7</v>
      </c>
      <c r="L37" s="20">
        <v>101392</v>
      </c>
      <c r="M37" s="38">
        <v>0.65635990430383251</v>
      </c>
      <c r="N37" s="46">
        <f t="shared" si="2"/>
        <v>10.424103244147526</v>
      </c>
      <c r="O37" s="47">
        <f t="shared" si="3"/>
        <v>4.3257466010856245</v>
      </c>
      <c r="P37" s="49">
        <v>7.5503874090897067</v>
      </c>
      <c r="Q37" s="48">
        <v>8.3009433686126766</v>
      </c>
      <c r="R37" s="48">
        <v>-6.3969457269964378</v>
      </c>
      <c r="S37" s="47">
        <v>0.65635990430383251</v>
      </c>
      <c r="T37" s="52">
        <v>44.9</v>
      </c>
      <c r="U37" s="52">
        <v>23.2</v>
      </c>
    </row>
    <row r="38" spans="1:21" x14ac:dyDescent="0.45">
      <c r="A38" s="17" t="s">
        <v>36</v>
      </c>
      <c r="B38" s="11">
        <v>5218.3</v>
      </c>
      <c r="C38" s="11">
        <v>77.997</v>
      </c>
      <c r="D38" s="11">
        <v>327.2</v>
      </c>
      <c r="E38" s="11">
        <v>68.853999999999999</v>
      </c>
      <c r="F38" s="8">
        <v>76.694999999999993</v>
      </c>
      <c r="G38" s="19">
        <v>200591</v>
      </c>
      <c r="H38" s="22">
        <v>10561</v>
      </c>
      <c r="I38" s="6">
        <v>99.6</v>
      </c>
      <c r="J38" s="24">
        <v>76.026829268292701</v>
      </c>
      <c r="K38" s="23">
        <v>251.2</v>
      </c>
      <c r="L38" s="20">
        <v>109492</v>
      </c>
      <c r="M38" s="38">
        <v>0.67787829306949976</v>
      </c>
      <c r="N38" s="46">
        <f t="shared" si="2"/>
        <v>10.431747895989039</v>
      </c>
      <c r="O38" s="47">
        <f t="shared" si="3"/>
        <v>4.3310862946786628</v>
      </c>
      <c r="P38" s="49">
        <v>7.5900677827272176</v>
      </c>
      <c r="Q38" s="48">
        <v>8.3118081651784159</v>
      </c>
      <c r="R38" s="48">
        <v>-6.3698039434778995</v>
      </c>
      <c r="S38" s="47">
        <v>0.67787829306949976</v>
      </c>
      <c r="T38" s="52">
        <v>44.4</v>
      </c>
      <c r="U38" s="52">
        <v>24.8</v>
      </c>
    </row>
    <row r="39" spans="1:21" x14ac:dyDescent="0.45">
      <c r="A39" s="17" t="s">
        <v>37</v>
      </c>
      <c r="B39" s="11">
        <v>5426.7</v>
      </c>
      <c r="C39" s="11">
        <v>79.173000000000002</v>
      </c>
      <c r="D39" s="11">
        <v>329.6</v>
      </c>
      <c r="E39" s="11">
        <v>68.784000000000006</v>
      </c>
      <c r="F39" s="8">
        <v>78.009</v>
      </c>
      <c r="G39" s="19">
        <v>203133</v>
      </c>
      <c r="H39" s="22">
        <v>11034.9</v>
      </c>
      <c r="I39" s="6">
        <v>107.1</v>
      </c>
      <c r="J39" s="24">
        <v>76.429268292682906</v>
      </c>
      <c r="K39" s="23">
        <v>259.7</v>
      </c>
      <c r="L39" s="20">
        <v>111813</v>
      </c>
      <c r="M39" s="38">
        <v>0.69295589338729813</v>
      </c>
      <c r="N39" s="46">
        <f t="shared" si="2"/>
        <v>10.441326816773412</v>
      </c>
      <c r="O39" s="47">
        <f t="shared" si="3"/>
        <v>4.3363657156473137</v>
      </c>
      <c r="P39" s="49">
        <v>7.6308422832565901</v>
      </c>
      <c r="Q39" s="48">
        <v>8.325703511069344</v>
      </c>
      <c r="R39" s="48">
        <v>-6.3486031539727943</v>
      </c>
      <c r="S39" s="47">
        <v>0.69295589338729813</v>
      </c>
      <c r="T39" s="52">
        <v>45.9</v>
      </c>
      <c r="U39" s="52">
        <v>26.4</v>
      </c>
    </row>
    <row r="40" spans="1:21" x14ac:dyDescent="0.45">
      <c r="A40" s="17" t="s">
        <v>38</v>
      </c>
      <c r="B40" s="11">
        <v>5649.9</v>
      </c>
      <c r="C40" s="11">
        <v>80.412000000000006</v>
      </c>
      <c r="D40" s="11">
        <v>341.4</v>
      </c>
      <c r="E40" s="11">
        <v>70.655000000000001</v>
      </c>
      <c r="F40" s="8">
        <v>78.855000000000004</v>
      </c>
      <c r="G40" s="19">
        <v>205220</v>
      </c>
      <c r="H40" s="22">
        <v>11525.9</v>
      </c>
      <c r="I40" s="6">
        <v>115.2</v>
      </c>
      <c r="J40" s="24">
        <v>76.580487804878103</v>
      </c>
      <c r="K40" s="23">
        <v>268.60000000000002</v>
      </c>
      <c r="L40" s="20">
        <v>147308</v>
      </c>
      <c r="M40" s="38">
        <v>0.71479681269989437</v>
      </c>
      <c r="N40" s="46">
        <f t="shared" si="2"/>
        <v>10.460625292465455</v>
      </c>
      <c r="O40" s="47">
        <f t="shared" si="3"/>
        <v>4.3383423159019099</v>
      </c>
      <c r="P40" s="49">
        <v>7.6752787927534021</v>
      </c>
      <c r="Q40" s="48">
        <v>8.3425749612114064</v>
      </c>
      <c r="R40" s="48">
        <v>-6.2439146577246687</v>
      </c>
      <c r="S40" s="47">
        <v>0.71479681269989437</v>
      </c>
      <c r="T40" s="52">
        <v>44.8</v>
      </c>
      <c r="U40" s="52">
        <v>24.9</v>
      </c>
    </row>
    <row r="41" spans="1:21" x14ac:dyDescent="0.45">
      <c r="A41" s="17" t="s">
        <v>39</v>
      </c>
      <c r="B41" s="11">
        <v>5964.1</v>
      </c>
      <c r="C41" s="11">
        <v>81.843000000000004</v>
      </c>
      <c r="D41" s="11">
        <v>368.3</v>
      </c>
      <c r="E41" s="11">
        <v>74.831000000000003</v>
      </c>
      <c r="F41" s="8">
        <v>80.061000000000007</v>
      </c>
      <c r="G41" s="19">
        <v>207753</v>
      </c>
      <c r="H41" s="22">
        <v>12065.9</v>
      </c>
      <c r="I41" s="6">
        <v>123.9</v>
      </c>
      <c r="J41" s="24">
        <v>76.582926829268303</v>
      </c>
      <c r="K41" s="23">
        <v>280.39999999999998</v>
      </c>
      <c r="L41" s="20">
        <v>153460</v>
      </c>
      <c r="M41" s="38">
        <v>0.73192154205654858</v>
      </c>
      <c r="N41" s="46">
        <f t="shared" si="2"/>
        <v>10.487300189801623</v>
      </c>
      <c r="O41" s="47">
        <f t="shared" si="3"/>
        <v>4.338374164557103</v>
      </c>
      <c r="P41" s="49">
        <v>7.7200204147713158</v>
      </c>
      <c r="Q41" s="48">
        <v>8.3637858327671974</v>
      </c>
      <c r="R41" s="48">
        <v>-6.1666602767013803</v>
      </c>
      <c r="S41" s="47">
        <v>0.73192154205654858</v>
      </c>
      <c r="T41" s="52">
        <v>45.3</v>
      </c>
      <c r="U41" s="52">
        <v>24.5</v>
      </c>
    </row>
    <row r="42" spans="1:21" x14ac:dyDescent="0.45">
      <c r="A42" s="17" t="s">
        <v>40</v>
      </c>
      <c r="B42" s="11">
        <v>6297.7</v>
      </c>
      <c r="C42" s="11">
        <v>83.334999999999994</v>
      </c>
      <c r="D42" s="11">
        <v>390.2</v>
      </c>
      <c r="E42" s="11">
        <v>77.239000000000004</v>
      </c>
      <c r="F42" s="8">
        <v>81.882999999999996</v>
      </c>
      <c r="G42" s="19">
        <v>212577</v>
      </c>
      <c r="H42" s="22">
        <v>12559.7</v>
      </c>
      <c r="I42" s="6">
        <v>134.30000000000001</v>
      </c>
      <c r="J42" s="24">
        <v>76.636585365853705</v>
      </c>
      <c r="K42" s="23">
        <v>292</v>
      </c>
      <c r="L42" s="20">
        <v>157583</v>
      </c>
      <c r="M42" s="38">
        <v>0.75119121217997664</v>
      </c>
      <c r="N42" s="46">
        <f t="shared" si="2"/>
        <v>10.496269556549626</v>
      </c>
      <c r="O42" s="47">
        <f t="shared" si="3"/>
        <v>4.3390745784666667</v>
      </c>
      <c r="P42" s="49">
        <v>7.7615990859122181</v>
      </c>
      <c r="Q42" s="48">
        <v>8.383856226603303</v>
      </c>
      <c r="R42" s="48">
        <v>-6.1147352864012259</v>
      </c>
      <c r="S42" s="47">
        <v>0.75119121217997664</v>
      </c>
      <c r="T42" s="52">
        <v>44.1</v>
      </c>
      <c r="U42" s="52">
        <v>24.6</v>
      </c>
    </row>
    <row r="43" spans="1:21" x14ac:dyDescent="0.45">
      <c r="A43" s="17" t="s">
        <v>41</v>
      </c>
      <c r="B43" s="11">
        <v>6564.7</v>
      </c>
      <c r="C43" s="11">
        <v>84.992999999999995</v>
      </c>
      <c r="D43" s="11">
        <v>413.5</v>
      </c>
      <c r="E43" s="11">
        <v>80.808999999999997</v>
      </c>
      <c r="F43" s="8">
        <v>83.753</v>
      </c>
      <c r="G43" s="19">
        <v>215093</v>
      </c>
      <c r="H43" s="22">
        <v>12682.2</v>
      </c>
      <c r="I43" s="6">
        <v>143.6</v>
      </c>
      <c r="J43" s="24">
        <v>76.836585365853693</v>
      </c>
      <c r="K43" s="23">
        <v>300.39999999999998</v>
      </c>
      <c r="L43" s="20">
        <v>166040</v>
      </c>
      <c r="M43" s="38">
        <v>0.75247670702786573</v>
      </c>
      <c r="N43" s="46">
        <f t="shared" si="2"/>
        <v>10.50344507008557</v>
      </c>
      <c r="O43" s="47">
        <f t="shared" si="3"/>
        <v>4.34168089867575</v>
      </c>
      <c r="P43" s="49">
        <v>7.8002399268353848</v>
      </c>
      <c r="Q43" s="48">
        <v>8.4028369312025024</v>
      </c>
      <c r="R43" s="48">
        <v>-6.0666245393136213</v>
      </c>
      <c r="S43" s="47">
        <v>0.75247670702786573</v>
      </c>
      <c r="T43" s="52">
        <v>45.5</v>
      </c>
      <c r="U43" s="52">
        <v>25.1</v>
      </c>
    </row>
    <row r="44" spans="1:21" x14ac:dyDescent="0.45">
      <c r="A44" s="17" t="s">
        <v>42</v>
      </c>
      <c r="B44" s="11">
        <v>6857.9</v>
      </c>
      <c r="C44" s="11">
        <v>86.897999999999996</v>
      </c>
      <c r="D44" s="11">
        <v>443.3</v>
      </c>
      <c r="E44" s="11">
        <v>85.831000000000003</v>
      </c>
      <c r="F44" s="8">
        <v>85.037999999999997</v>
      </c>
      <c r="G44" s="19">
        <v>217570</v>
      </c>
      <c r="H44" s="22">
        <v>12908.8</v>
      </c>
      <c r="I44" s="6">
        <v>149.5</v>
      </c>
      <c r="J44" s="24">
        <v>76.936585365853702</v>
      </c>
      <c r="K44" s="23">
        <v>304.2</v>
      </c>
      <c r="L44" s="20">
        <v>167344</v>
      </c>
      <c r="M44" s="38">
        <v>0.77135125256292292</v>
      </c>
      <c r="N44" s="46">
        <f t="shared" si="2"/>
        <v>10.520463163133204</v>
      </c>
      <c r="O44" s="47">
        <f t="shared" si="3"/>
        <v>4.3429815158591101</v>
      </c>
      <c r="P44" s="49">
        <v>7.8307691258755199</v>
      </c>
      <c r="Q44" s="48">
        <v>8.4162586846019511</v>
      </c>
      <c r="R44" s="48">
        <v>-6.0354408759384359</v>
      </c>
      <c r="S44" s="47">
        <v>0.77135125256292292</v>
      </c>
      <c r="T44" s="52">
        <v>47.8</v>
      </c>
      <c r="U44" s="52">
        <v>25.6</v>
      </c>
    </row>
    <row r="45" spans="1:21" x14ac:dyDescent="0.45">
      <c r="A45" s="17" t="s">
        <v>43</v>
      </c>
      <c r="B45" s="11">
        <v>7154.8</v>
      </c>
      <c r="C45" s="11">
        <v>88.884</v>
      </c>
      <c r="D45" s="11">
        <v>464.6</v>
      </c>
      <c r="E45" s="11">
        <v>88.805999999999997</v>
      </c>
      <c r="F45" s="8">
        <v>86.728999999999999</v>
      </c>
      <c r="G45" s="19">
        <v>221168</v>
      </c>
      <c r="H45" s="22">
        <v>13271.1</v>
      </c>
      <c r="I45" s="6">
        <v>159.5</v>
      </c>
      <c r="J45" s="24">
        <v>77.036585365853696</v>
      </c>
      <c r="K45" s="23">
        <v>312.60000000000002</v>
      </c>
      <c r="L45" s="20">
        <v>168887</v>
      </c>
      <c r="M45" s="38">
        <v>0.79372920356741061</v>
      </c>
      <c r="N45" s="46">
        <f t="shared" si="2"/>
        <v>10.526753295773167</v>
      </c>
      <c r="O45" s="47">
        <f t="shared" si="3"/>
        <v>4.3442804436344478</v>
      </c>
      <c r="P45" s="49">
        <v>7.8606971527908689</v>
      </c>
      <c r="Q45" s="48">
        <v>8.4288816287258701</v>
      </c>
      <c r="R45" s="48">
        <v>-6.0164447084495389</v>
      </c>
      <c r="S45" s="47">
        <v>0.79372920356741061</v>
      </c>
      <c r="T45" s="52">
        <v>48.3</v>
      </c>
      <c r="U45" s="52">
        <v>27.8</v>
      </c>
    </row>
    <row r="46" spans="1:21" x14ac:dyDescent="0.45">
      <c r="A46" s="17" t="s">
        <v>44</v>
      </c>
      <c r="B46" s="11">
        <v>7939.9</v>
      </c>
      <c r="C46" s="11">
        <v>90.863</v>
      </c>
      <c r="D46" s="11">
        <v>488.2</v>
      </c>
      <c r="E46" s="11">
        <v>90.424999999999997</v>
      </c>
      <c r="F46" s="8">
        <v>89.114000000000004</v>
      </c>
      <c r="G46" s="19">
        <v>223357</v>
      </c>
      <c r="H46" s="22">
        <v>13773.5</v>
      </c>
      <c r="I46" s="6">
        <v>169</v>
      </c>
      <c r="J46" s="24">
        <v>77.487804878048806</v>
      </c>
      <c r="K46" s="23">
        <v>320.7</v>
      </c>
      <c r="L46" s="20">
        <v>164172</v>
      </c>
      <c r="M46" s="38">
        <v>0.82021265369617746</v>
      </c>
      <c r="N46" s="46">
        <f t="shared" si="2"/>
        <v>10.593893587464514</v>
      </c>
      <c r="O46" s="47">
        <f t="shared" si="3"/>
        <v>4.3501205675652086</v>
      </c>
      <c r="P46" s="49">
        <v>7.8877322534001717</v>
      </c>
      <c r="Q46" s="48">
        <v>8.4424658974240394</v>
      </c>
      <c r="R46" s="48">
        <v>-6.0150006308653721</v>
      </c>
      <c r="S46" s="47">
        <v>0.82021265369617746</v>
      </c>
      <c r="T46" s="52">
        <v>48.9</v>
      </c>
      <c r="U46" s="52">
        <v>26.3</v>
      </c>
    </row>
    <row r="47" spans="1:21" x14ac:dyDescent="0.45">
      <c r="A47" s="17" t="s">
        <v>45</v>
      </c>
      <c r="B47" s="11">
        <v>8685.5</v>
      </c>
      <c r="C47" s="11">
        <v>92.567999999999998</v>
      </c>
      <c r="D47" s="11">
        <v>512.9</v>
      </c>
      <c r="E47" s="11">
        <v>90.39</v>
      </c>
      <c r="F47" s="8">
        <v>91.980999999999995</v>
      </c>
      <c r="G47" s="19">
        <v>226083</v>
      </c>
      <c r="H47" s="22">
        <v>14234.2</v>
      </c>
      <c r="I47" s="6">
        <v>180.5</v>
      </c>
      <c r="J47" s="24">
        <v>77.487804878048806</v>
      </c>
      <c r="K47" s="23">
        <v>336.6</v>
      </c>
      <c r="L47" s="20">
        <v>143726</v>
      </c>
      <c r="M47" s="38">
        <v>0.83459959039816001</v>
      </c>
      <c r="N47" s="46">
        <f t="shared" si="2"/>
        <v>10.639851490043606</v>
      </c>
      <c r="O47" s="47">
        <f t="shared" si="3"/>
        <v>4.3501205675652086</v>
      </c>
      <c r="P47" s="49">
        <v>7.9131768943743133</v>
      </c>
      <c r="Q47" s="48">
        <v>8.4631216357754298</v>
      </c>
      <c r="R47" s="48">
        <v>-6.0554634567045698</v>
      </c>
      <c r="S47" s="47">
        <v>0.83459959039816001</v>
      </c>
      <c r="T47" s="52">
        <v>48.7</v>
      </c>
      <c r="U47" s="52">
        <v>27.3</v>
      </c>
    </row>
    <row r="48" spans="1:21" x14ac:dyDescent="0.45">
      <c r="A48" s="17" t="s">
        <v>46</v>
      </c>
      <c r="B48" s="11">
        <v>9587.7999999999993</v>
      </c>
      <c r="C48" s="11">
        <v>94.427000000000007</v>
      </c>
      <c r="D48" s="11">
        <v>551.79999999999995</v>
      </c>
      <c r="E48" s="11">
        <v>93.27</v>
      </c>
      <c r="F48" s="8">
        <v>94.811999999999998</v>
      </c>
      <c r="G48" s="19">
        <v>228815</v>
      </c>
      <c r="H48" s="22">
        <v>14613.8</v>
      </c>
      <c r="I48" s="6">
        <v>193.1</v>
      </c>
      <c r="J48" s="24">
        <v>77.687804878048794</v>
      </c>
      <c r="K48" s="23">
        <v>352.6</v>
      </c>
      <c r="L48" s="20">
        <v>173907</v>
      </c>
      <c r="M48" s="38">
        <v>0.8462860397585471</v>
      </c>
      <c r="N48" s="46">
        <f t="shared" si="2"/>
        <v>10.696362400573477</v>
      </c>
      <c r="O48" s="47">
        <f t="shared" si="3"/>
        <v>4.3526982936789818</v>
      </c>
      <c r="P48" s="49">
        <v>7.9385285530174627</v>
      </c>
      <c r="Q48" s="48">
        <v>8.4881264144547579</v>
      </c>
      <c r="R48" s="48">
        <v>-6.031643517707364</v>
      </c>
      <c r="S48" s="47">
        <v>0.8462860397585471</v>
      </c>
      <c r="T48" s="52">
        <v>47.5</v>
      </c>
      <c r="U48" s="52">
        <v>26.7</v>
      </c>
    </row>
    <row r="49" spans="1:21" x14ac:dyDescent="0.45">
      <c r="A49" s="17" t="s">
        <v>47</v>
      </c>
      <c r="B49" s="11">
        <v>10334.4</v>
      </c>
      <c r="C49" s="11">
        <v>96.281999999999996</v>
      </c>
      <c r="D49" s="11">
        <v>594.1</v>
      </c>
      <c r="E49" s="11">
        <v>95.882999999999996</v>
      </c>
      <c r="F49" s="8">
        <v>97.334000000000003</v>
      </c>
      <c r="G49" s="19">
        <v>231867</v>
      </c>
      <c r="H49" s="22">
        <v>14873.7</v>
      </c>
      <c r="I49" s="6">
        <v>206</v>
      </c>
      <c r="J49" s="24">
        <v>77.987804878048806</v>
      </c>
      <c r="K49" s="23">
        <v>368.8</v>
      </c>
      <c r="L49" s="20">
        <v>157461</v>
      </c>
      <c r="M49" s="38">
        <v>0.83931414072520882</v>
      </c>
      <c r="N49" s="46">
        <f t="shared" si="2"/>
        <v>10.731846585937847</v>
      </c>
      <c r="O49" s="47">
        <f t="shared" si="3"/>
        <v>4.3565524667486901</v>
      </c>
      <c r="P49" s="49">
        <v>7.9638211011008275</v>
      </c>
      <c r="Q49" s="48">
        <v>8.5152508263378319</v>
      </c>
      <c r="R49" s="48">
        <v>-6.0490169059341632</v>
      </c>
      <c r="S49" s="47">
        <v>0.83931414072520882</v>
      </c>
      <c r="T49" s="53">
        <v>48.4</v>
      </c>
      <c r="U49" s="53">
        <v>27.3</v>
      </c>
    </row>
    <row r="50" spans="1:21" x14ac:dyDescent="0.45">
      <c r="A50" s="17" t="s">
        <v>48</v>
      </c>
      <c r="B50" s="11">
        <v>11022.5</v>
      </c>
      <c r="C50" s="11">
        <v>98.174000000000007</v>
      </c>
      <c r="D50" s="11">
        <v>634.29999999999995</v>
      </c>
      <c r="E50" s="11">
        <v>99.057000000000002</v>
      </c>
      <c r="F50" s="8">
        <v>99.25</v>
      </c>
      <c r="G50" s="19">
        <v>233788</v>
      </c>
      <c r="H50" s="22">
        <v>14830.4</v>
      </c>
      <c r="I50" s="6">
        <v>218.4</v>
      </c>
      <c r="J50" s="24">
        <v>78.039024390243895</v>
      </c>
      <c r="K50" s="23">
        <v>378.4</v>
      </c>
      <c r="L50" s="20">
        <v>158065</v>
      </c>
      <c r="M50" s="38">
        <v>0.82127187590550976</v>
      </c>
      <c r="N50" s="46">
        <f t="shared" si="2"/>
        <v>10.768562740833863</v>
      </c>
      <c r="O50" s="47">
        <f t="shared" si="3"/>
        <v>4.3572090142703592</v>
      </c>
      <c r="P50" s="49">
        <v>7.9908360546382795</v>
      </c>
      <c r="Q50" s="48">
        <v>8.5393007535384378</v>
      </c>
      <c r="R50" s="48">
        <v>-6.0626466156496539</v>
      </c>
      <c r="S50" s="47">
        <v>0.82127187590550976</v>
      </c>
      <c r="T50" s="53">
        <v>50.1</v>
      </c>
      <c r="U50" s="53">
        <v>28.2</v>
      </c>
    </row>
    <row r="51" spans="1:21" x14ac:dyDescent="0.45">
      <c r="A51" s="17" t="s">
        <v>49</v>
      </c>
      <c r="B51" s="11">
        <v>11085.1</v>
      </c>
      <c r="C51" s="11">
        <v>100</v>
      </c>
      <c r="D51" s="11">
        <v>646.70000000000005</v>
      </c>
      <c r="E51" s="11">
        <v>100</v>
      </c>
      <c r="F51" s="8">
        <v>100</v>
      </c>
      <c r="G51" s="19">
        <v>235801</v>
      </c>
      <c r="H51" s="22">
        <v>14418.7</v>
      </c>
      <c r="I51" s="6">
        <v>229.1</v>
      </c>
      <c r="J51" s="24">
        <v>78.390243902438996</v>
      </c>
      <c r="K51" s="23">
        <v>374.8</v>
      </c>
      <c r="L51" s="20">
        <v>167571</v>
      </c>
      <c r="M51" s="38">
        <v>0.81713590817667503</v>
      </c>
      <c r="N51" s="46">
        <f t="shared" si="2"/>
        <v>10.758124193215297</v>
      </c>
      <c r="O51" s="47">
        <f t="shared" si="3"/>
        <v>4.3616994795931499</v>
      </c>
      <c r="P51" s="49">
        <v>8.0193554505211591</v>
      </c>
      <c r="Q51" s="48">
        <v>8.5501856993945111</v>
      </c>
      <c r="R51" s="48">
        <v>-6.0574302634433064</v>
      </c>
      <c r="S51" s="47">
        <v>0.81713590817667503</v>
      </c>
      <c r="T51" s="53">
        <v>51.7</v>
      </c>
      <c r="U51" s="53">
        <v>30.4</v>
      </c>
    </row>
    <row r="52" spans="1:21" x14ac:dyDescent="0.45">
      <c r="A52" s="17" t="s">
        <v>50</v>
      </c>
      <c r="B52" s="11">
        <v>11515</v>
      </c>
      <c r="C52" s="11">
        <v>101.721</v>
      </c>
      <c r="D52" s="11">
        <v>651.6</v>
      </c>
      <c r="E52" s="11">
        <v>99.905000000000001</v>
      </c>
      <c r="F52" s="8">
        <v>101.217</v>
      </c>
      <c r="G52" s="19">
        <v>237829</v>
      </c>
      <c r="H52" s="22">
        <v>14783.8</v>
      </c>
      <c r="I52" s="6">
        <v>244.9</v>
      </c>
      <c r="J52" s="24">
        <v>78.541463414634194</v>
      </c>
      <c r="K52" s="23">
        <v>382</v>
      </c>
      <c r="L52" s="20">
        <v>220282</v>
      </c>
      <c r="M52" s="38">
        <v>0.84624711229347682</v>
      </c>
      <c r="N52" s="46">
        <f t="shared" si="2"/>
        <v>10.775512622248941</v>
      </c>
      <c r="O52" s="47">
        <f t="shared" si="3"/>
        <v>4.3636266817065312</v>
      </c>
      <c r="P52" s="49">
        <v>8.0535064439001633</v>
      </c>
      <c r="Q52" s="48">
        <v>8.5609413008167596</v>
      </c>
      <c r="R52" s="48">
        <v>-5.9659896933159384</v>
      </c>
      <c r="S52" s="47">
        <v>0.84624711229347682</v>
      </c>
      <c r="T52" s="54">
        <v>52.4</v>
      </c>
      <c r="U52" s="54">
        <v>28.9</v>
      </c>
    </row>
    <row r="53" spans="1:21" x14ac:dyDescent="0.45">
      <c r="A53" s="17" t="s">
        <v>51</v>
      </c>
      <c r="B53" s="11">
        <v>12135.4</v>
      </c>
      <c r="C53" s="11">
        <v>103.084</v>
      </c>
      <c r="D53" s="11">
        <v>637.4</v>
      </c>
      <c r="E53" s="11">
        <v>95.316999999999993</v>
      </c>
      <c r="F53" s="8">
        <v>103.307</v>
      </c>
      <c r="G53" s="19">
        <v>239618</v>
      </c>
      <c r="H53" s="22">
        <v>15020.6</v>
      </c>
      <c r="I53" s="6">
        <v>256.3</v>
      </c>
      <c r="J53" s="24">
        <v>78.641463414634103</v>
      </c>
      <c r="K53" s="23">
        <v>382.6</v>
      </c>
      <c r="L53" s="20">
        <v>225480</v>
      </c>
      <c r="M53" s="38">
        <v>0.85129688262788383</v>
      </c>
      <c r="N53" s="46">
        <f t="shared" si="2"/>
        <v>10.800056418840107</v>
      </c>
      <c r="O53" s="47">
        <f t="shared" si="3"/>
        <v>4.364899084702313</v>
      </c>
      <c r="P53" s="49">
        <v>8.0823222599546707</v>
      </c>
      <c r="Q53" s="48">
        <v>8.5665974864990417</v>
      </c>
      <c r="R53" s="48">
        <v>-5.9012029266393196</v>
      </c>
      <c r="S53" s="47">
        <v>0.85129688262788383</v>
      </c>
      <c r="T53" s="55">
        <v>52.7</v>
      </c>
      <c r="U53" s="55">
        <v>31.1</v>
      </c>
    </row>
    <row r="54" spans="1:21" x14ac:dyDescent="0.45">
      <c r="A54" s="17" t="s">
        <v>52</v>
      </c>
      <c r="B54" s="11">
        <v>12521.9</v>
      </c>
      <c r="C54" s="11">
        <v>104.011</v>
      </c>
      <c r="D54" s="11">
        <v>614.29999999999995</v>
      </c>
      <c r="E54" s="11">
        <v>89.91</v>
      </c>
      <c r="F54" s="8">
        <v>105.21299999999999</v>
      </c>
      <c r="G54" s="19">
        <v>243284</v>
      </c>
      <c r="H54" s="22">
        <v>15354.6</v>
      </c>
      <c r="I54" s="6">
        <v>262.5</v>
      </c>
      <c r="J54" s="24">
        <v>78.741463414634197</v>
      </c>
      <c r="K54" s="23">
        <v>383.5</v>
      </c>
      <c r="L54" s="20">
        <v>254190</v>
      </c>
      <c r="M54" s="38">
        <v>0.86320395160580587</v>
      </c>
      <c r="N54" s="46">
        <f t="shared" si="2"/>
        <v>10.797943503291595</v>
      </c>
      <c r="O54" s="47">
        <f t="shared" si="3"/>
        <v>4.3661698707459102</v>
      </c>
      <c r="P54" s="49">
        <v>8.0990208861064303</v>
      </c>
      <c r="Q54" s="48">
        <v>8.5666697123109632</v>
      </c>
      <c r="R54" s="48">
        <v>-5.8225206465559607</v>
      </c>
      <c r="S54" s="47">
        <v>0.86320395160580587</v>
      </c>
      <c r="T54" s="55">
        <v>54</v>
      </c>
      <c r="U54" s="55">
        <v>30.7</v>
      </c>
    </row>
    <row r="55" spans="1:21" x14ac:dyDescent="0.45">
      <c r="A55" s="17" t="s">
        <v>53</v>
      </c>
      <c r="B55" s="11">
        <v>12925.2</v>
      </c>
      <c r="C55" s="11">
        <v>104.709</v>
      </c>
      <c r="D55" s="11">
        <v>591.29999999999995</v>
      </c>
      <c r="E55" s="11">
        <v>85.44</v>
      </c>
      <c r="F55" s="8">
        <v>106.926</v>
      </c>
      <c r="G55" s="19">
        <v>245679</v>
      </c>
      <c r="H55" s="22">
        <v>15583.3</v>
      </c>
      <c r="I55" s="6">
        <v>268.89999999999998</v>
      </c>
      <c r="J55" s="24">
        <v>78.841463414634106</v>
      </c>
      <c r="K55" s="23">
        <v>393</v>
      </c>
      <c r="L55" s="20">
        <v>279128</v>
      </c>
      <c r="M55" s="38">
        <v>0.8637048885945926</v>
      </c>
      <c r="N55" s="46">
        <f t="shared" si="2"/>
        <v>10.803696825907048</v>
      </c>
      <c r="O55" s="47">
        <f t="shared" si="3"/>
        <v>4.3674390439417046</v>
      </c>
      <c r="P55" s="49">
        <v>8.1099742681721949</v>
      </c>
      <c r="Q55" s="48">
        <v>8.5711455415703934</v>
      </c>
      <c r="R55" s="48">
        <v>-5.7420317815805948</v>
      </c>
      <c r="S55" s="47">
        <v>0.8637048885945926</v>
      </c>
      <c r="T55" s="52">
        <v>52.8</v>
      </c>
      <c r="U55" s="52">
        <v>29.7</v>
      </c>
    </row>
    <row r="56" spans="1:21" x14ac:dyDescent="0.45">
      <c r="A56" s="17" t="s">
        <v>54</v>
      </c>
      <c r="B56" s="11">
        <v>13238.8</v>
      </c>
      <c r="C56" s="11">
        <v>105.33199999999999</v>
      </c>
      <c r="D56" s="11">
        <v>594.70000000000005</v>
      </c>
      <c r="E56" s="11">
        <v>84.460999999999999</v>
      </c>
      <c r="F56" s="8">
        <v>108.682</v>
      </c>
      <c r="G56" s="19">
        <v>247947</v>
      </c>
      <c r="H56" s="22">
        <v>15961.7</v>
      </c>
      <c r="I56" s="6">
        <v>277</v>
      </c>
      <c r="J56" s="24">
        <v>78.9414634146341</v>
      </c>
      <c r="K56" s="23">
        <v>400.2</v>
      </c>
      <c r="L56" s="20">
        <v>302023</v>
      </c>
      <c r="M56" s="38">
        <v>0.86979425172141966</v>
      </c>
      <c r="N56" s="46">
        <f t="shared" si="2"/>
        <v>10.802191455225394</v>
      </c>
      <c r="O56" s="47">
        <f t="shared" si="3"/>
        <v>4.3687066083784769</v>
      </c>
      <c r="P56" s="49">
        <v>8.1188548539600163</v>
      </c>
      <c r="Q56" s="48">
        <v>8.5769844685204255</v>
      </c>
      <c r="R56" s="48">
        <v>-5.6653701932962486</v>
      </c>
      <c r="S56" s="47">
        <v>0.86979425172141966</v>
      </c>
      <c r="T56" s="52">
        <v>51.4</v>
      </c>
      <c r="U56" s="52">
        <v>29.6</v>
      </c>
    </row>
    <row r="59" spans="1:21" x14ac:dyDescent="0.45">
      <c r="A59" s="56" t="s">
        <v>75</v>
      </c>
      <c r="B59" s="56"/>
      <c r="C59" s="56"/>
      <c r="D59" s="56"/>
      <c r="E59" s="56"/>
      <c r="F59" s="56"/>
      <c r="G59" s="56"/>
    </row>
    <row r="60" spans="1:21" x14ac:dyDescent="0.45">
      <c r="A60" s="57" t="s">
        <v>67</v>
      </c>
      <c r="B60" s="57"/>
      <c r="C60" s="57"/>
      <c r="D60" s="57"/>
      <c r="E60" s="57"/>
      <c r="F60" s="57"/>
      <c r="G60" s="21"/>
    </row>
    <row r="61" spans="1:21" x14ac:dyDescent="0.45">
      <c r="A61" s="57" t="s">
        <v>66</v>
      </c>
      <c r="B61" s="57"/>
      <c r="C61" s="57"/>
      <c r="D61" s="57"/>
      <c r="E61" s="57"/>
      <c r="F61" s="57"/>
      <c r="G61" s="21"/>
    </row>
    <row r="62" spans="1:21" x14ac:dyDescent="0.45">
      <c r="A62" s="57" t="s">
        <v>65</v>
      </c>
      <c r="B62" s="57"/>
      <c r="C62" s="57"/>
      <c r="D62" s="57"/>
      <c r="E62" s="57"/>
      <c r="F62" s="57"/>
      <c r="G62" s="21"/>
    </row>
    <row r="63" spans="1:21" x14ac:dyDescent="0.45">
      <c r="A63" s="57" t="s">
        <v>68</v>
      </c>
      <c r="B63" s="57"/>
      <c r="C63" s="57"/>
      <c r="D63" s="57"/>
      <c r="E63" s="57"/>
      <c r="F63" s="57"/>
      <c r="G63" s="21"/>
    </row>
    <row r="64" spans="1:21" x14ac:dyDescent="0.45">
      <c r="A64" s="57" t="s">
        <v>77</v>
      </c>
      <c r="B64" s="57"/>
      <c r="C64" s="57"/>
      <c r="D64" s="57"/>
      <c r="E64" s="57"/>
      <c r="F64" s="57"/>
      <c r="G64" s="21"/>
    </row>
    <row r="65" spans="1:9" x14ac:dyDescent="0.45">
      <c r="A65" s="57" t="s">
        <v>69</v>
      </c>
      <c r="B65" s="57"/>
      <c r="C65" s="57"/>
      <c r="D65" s="57"/>
      <c r="E65" s="57"/>
      <c r="F65" s="57"/>
      <c r="G65" s="21"/>
    </row>
    <row r="66" spans="1:9" x14ac:dyDescent="0.45">
      <c r="A66" s="57" t="s">
        <v>76</v>
      </c>
      <c r="B66" s="57"/>
      <c r="C66" s="57"/>
      <c r="D66" s="57"/>
      <c r="E66" s="57"/>
      <c r="F66" s="57"/>
      <c r="G66" s="21"/>
    </row>
    <row r="67" spans="1:9" x14ac:dyDescent="0.45">
      <c r="A67" s="57" t="s">
        <v>100</v>
      </c>
      <c r="B67" s="57"/>
      <c r="C67" s="57"/>
      <c r="D67" s="57"/>
      <c r="E67" s="57"/>
      <c r="F67" s="57"/>
      <c r="G67" s="21"/>
    </row>
    <row r="68" spans="1:9" x14ac:dyDescent="0.45">
      <c r="A68" s="57" t="s">
        <v>78</v>
      </c>
      <c r="B68" s="57"/>
      <c r="C68" s="57"/>
      <c r="D68" s="57"/>
      <c r="E68" s="57"/>
      <c r="F68" s="57"/>
      <c r="G68" s="21"/>
    </row>
    <row r="69" spans="1:9" x14ac:dyDescent="0.45">
      <c r="A69" s="57" t="s">
        <v>79</v>
      </c>
      <c r="B69" s="57"/>
      <c r="C69" s="57"/>
      <c r="D69" s="57"/>
      <c r="E69" s="57"/>
      <c r="F69" s="57"/>
      <c r="G69" s="21"/>
    </row>
    <row r="70" spans="1:9" x14ac:dyDescent="0.45">
      <c r="A70" s="57" t="s">
        <v>80</v>
      </c>
      <c r="B70" s="57"/>
      <c r="C70" s="57"/>
      <c r="D70" s="57"/>
      <c r="E70" s="57"/>
      <c r="F70" s="57"/>
      <c r="G70" s="21"/>
    </row>
    <row r="71" spans="1:9" x14ac:dyDescent="0.45">
      <c r="A71" s="57" t="s">
        <v>81</v>
      </c>
      <c r="B71" s="57"/>
      <c r="C71" s="57"/>
      <c r="D71" s="57"/>
      <c r="E71" s="57"/>
      <c r="F71" s="57"/>
      <c r="G71" s="57"/>
      <c r="H71" s="57"/>
      <c r="I71" s="57"/>
    </row>
    <row r="72" spans="1:9" x14ac:dyDescent="0.45">
      <c r="A72" s="25" t="s">
        <v>83</v>
      </c>
      <c r="B72" s="25"/>
      <c r="C72" s="25"/>
      <c r="D72" s="25"/>
      <c r="E72" s="25"/>
      <c r="F72" s="25"/>
      <c r="G72" s="25"/>
      <c r="H72" s="25"/>
      <c r="I72" s="25"/>
    </row>
    <row r="75" spans="1:9" x14ac:dyDescent="0.45">
      <c r="A75" s="59" t="s">
        <v>82</v>
      </c>
      <c r="B75" s="59"/>
      <c r="C75" s="59"/>
      <c r="D75" s="59"/>
    </row>
    <row r="76" spans="1:9" x14ac:dyDescent="0.45">
      <c r="A76" s="58" t="s">
        <v>84</v>
      </c>
      <c r="B76" s="58"/>
      <c r="C76" s="58"/>
      <c r="D76" s="58"/>
    </row>
    <row r="77" spans="1:9" x14ac:dyDescent="0.45">
      <c r="A77" s="58" t="s">
        <v>85</v>
      </c>
      <c r="B77" s="58"/>
      <c r="C77" s="58"/>
      <c r="D77" s="58"/>
    </row>
    <row r="78" spans="1:9" x14ac:dyDescent="0.45">
      <c r="A78" s="58" t="s">
        <v>86</v>
      </c>
      <c r="B78" s="58"/>
      <c r="C78" s="58"/>
      <c r="D78" s="58"/>
    </row>
    <row r="79" spans="1:9" x14ac:dyDescent="0.45">
      <c r="A79" s="26" t="s">
        <v>101</v>
      </c>
      <c r="B79" s="26"/>
      <c r="C79" s="26"/>
      <c r="D79" s="26"/>
    </row>
    <row r="80" spans="1:9" x14ac:dyDescent="0.45">
      <c r="A80" s="58" t="s">
        <v>102</v>
      </c>
      <c r="B80" s="58"/>
      <c r="C80" s="58"/>
      <c r="D80" s="58"/>
    </row>
    <row r="81" spans="1:4" x14ac:dyDescent="0.45">
      <c r="A81" s="58" t="s">
        <v>103</v>
      </c>
      <c r="B81" s="58"/>
      <c r="C81" s="58"/>
      <c r="D81" s="58"/>
    </row>
  </sheetData>
  <mergeCells count="19">
    <mergeCell ref="A69:F69"/>
    <mergeCell ref="A70:F70"/>
    <mergeCell ref="A71:I71"/>
    <mergeCell ref="A81:D81"/>
    <mergeCell ref="A75:D75"/>
    <mergeCell ref="A76:D76"/>
    <mergeCell ref="A77:D77"/>
    <mergeCell ref="A78:D78"/>
    <mergeCell ref="A80:D80"/>
    <mergeCell ref="A59:G59"/>
    <mergeCell ref="A60:F60"/>
    <mergeCell ref="A61:F61"/>
    <mergeCell ref="A67:F67"/>
    <mergeCell ref="A68:F68"/>
    <mergeCell ref="A62:F62"/>
    <mergeCell ref="A63:F63"/>
    <mergeCell ref="A64:F64"/>
    <mergeCell ref="A65:F65"/>
    <mergeCell ref="A66:F6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8436D-17A2-484B-A0DF-AD74462D89EA}">
  <dimension ref="A1:V96"/>
  <sheetViews>
    <sheetView topLeftCell="K1" workbookViewId="0">
      <selection activeCell="Q17" sqref="Q17"/>
    </sheetView>
  </sheetViews>
  <sheetFormatPr defaultColWidth="11.3984375" defaultRowHeight="14.25" x14ac:dyDescent="0.45"/>
  <cols>
    <col min="1" max="1" width="11.3984375" style="2"/>
    <col min="2" max="2" width="29.265625" style="14" customWidth="1"/>
    <col min="3" max="3" width="31.3984375" style="11" customWidth="1"/>
    <col min="4" max="4" width="24" style="11" customWidth="1"/>
    <col min="5" max="5" width="32" style="11" customWidth="1"/>
    <col min="6" max="6" width="20.59765625" style="12" customWidth="1"/>
    <col min="7" max="7" width="16.86328125" style="12" customWidth="1"/>
    <col min="8" max="8" width="11.3984375" style="13"/>
    <col min="9" max="9" width="25.86328125" style="11" customWidth="1"/>
    <col min="10" max="10" width="15.3984375" style="13" customWidth="1"/>
    <col min="11" max="11" width="16.86328125" style="12" customWidth="1"/>
    <col min="12" max="12" width="14" style="11" customWidth="1"/>
    <col min="13" max="13" width="20" style="39" customWidth="1"/>
    <col min="14" max="14" width="11.3984375" style="46"/>
    <col min="15" max="15" width="11.3984375" style="47"/>
    <col min="16" max="16" width="14.265625" style="49" customWidth="1"/>
    <col min="17" max="17" width="11.3984375" style="49"/>
    <col min="18" max="18" width="11.3984375" style="48"/>
    <col min="19" max="21" width="11.3984375" style="50"/>
    <col min="22" max="22" width="11.3984375" style="41"/>
    <col min="23" max="16384" width="11.3984375" style="14"/>
  </cols>
  <sheetData>
    <row r="1" spans="1:22" s="15" customFormat="1" x14ac:dyDescent="0.45">
      <c r="A1" s="16" t="s">
        <v>59</v>
      </c>
      <c r="B1" s="1" t="s">
        <v>55</v>
      </c>
      <c r="C1" s="1" t="s">
        <v>57</v>
      </c>
      <c r="D1" s="1" t="s">
        <v>56</v>
      </c>
      <c r="E1" s="1" t="s">
        <v>58</v>
      </c>
      <c r="F1" s="3" t="s">
        <v>60</v>
      </c>
      <c r="G1" s="3" t="s">
        <v>70</v>
      </c>
      <c r="H1" s="4" t="s">
        <v>71</v>
      </c>
      <c r="I1" s="1" t="s">
        <v>99</v>
      </c>
      <c r="J1" s="4" t="s">
        <v>73</v>
      </c>
      <c r="K1" s="3" t="s">
        <v>72</v>
      </c>
      <c r="L1" s="1" t="s">
        <v>74</v>
      </c>
      <c r="M1" s="37" t="s">
        <v>63</v>
      </c>
      <c r="N1" s="42" t="s">
        <v>61</v>
      </c>
      <c r="O1" s="43" t="s">
        <v>64</v>
      </c>
      <c r="P1" s="44" t="s">
        <v>93</v>
      </c>
      <c r="Q1" s="44" t="s">
        <v>94</v>
      </c>
      <c r="R1" s="45" t="s">
        <v>95</v>
      </c>
      <c r="S1" s="43" t="s">
        <v>63</v>
      </c>
      <c r="T1" s="43" t="s">
        <v>104</v>
      </c>
      <c r="U1" s="43" t="s">
        <v>105</v>
      </c>
      <c r="V1" s="40"/>
    </row>
    <row r="2" spans="1:22" s="15" customFormat="1" x14ac:dyDescent="0.45">
      <c r="A2" s="16"/>
      <c r="B2" s="1"/>
      <c r="C2" s="1"/>
      <c r="D2" s="1"/>
      <c r="E2" s="1"/>
      <c r="F2" s="60"/>
      <c r="G2" s="3"/>
      <c r="H2" s="4"/>
      <c r="I2" s="61"/>
      <c r="J2" s="4"/>
      <c r="K2" s="3"/>
      <c r="L2" s="1"/>
      <c r="M2" s="37"/>
      <c r="N2" s="42"/>
      <c r="O2" s="43"/>
      <c r="P2" s="44"/>
      <c r="Q2" s="44"/>
      <c r="R2" s="45"/>
      <c r="S2" s="43"/>
      <c r="T2" s="43"/>
      <c r="U2" s="43"/>
      <c r="V2" s="40"/>
    </row>
    <row r="3" spans="1:22" s="15" customFormat="1" x14ac:dyDescent="0.45">
      <c r="A3" s="17">
        <v>1946</v>
      </c>
      <c r="B3" s="1"/>
      <c r="C3" s="1"/>
      <c r="D3" s="1"/>
      <c r="E3" s="1"/>
      <c r="F3" s="60"/>
      <c r="G3" s="3"/>
      <c r="H3" s="4"/>
      <c r="I3" s="61"/>
      <c r="J3" s="4"/>
      <c r="K3" s="3"/>
      <c r="L3" s="1"/>
      <c r="M3" s="37"/>
      <c r="N3" s="42"/>
      <c r="O3" s="43"/>
      <c r="P3" s="44"/>
      <c r="Q3" s="44"/>
      <c r="R3" s="45"/>
      <c r="S3" s="43"/>
      <c r="T3" s="43"/>
      <c r="U3" s="43"/>
      <c r="V3" s="40"/>
    </row>
    <row r="4" spans="1:22" s="15" customFormat="1" x14ac:dyDescent="0.45">
      <c r="A4" s="17">
        <f xml:space="preserve"> A3 + 1</f>
        <v>1947</v>
      </c>
      <c r="B4" s="1"/>
      <c r="C4" s="1"/>
      <c r="D4" s="1"/>
      <c r="E4" s="1"/>
      <c r="F4" s="60"/>
      <c r="G4" s="3"/>
      <c r="H4" s="4"/>
      <c r="I4" s="61"/>
      <c r="J4" s="4"/>
      <c r="K4" s="3"/>
      <c r="L4" s="1"/>
      <c r="M4" s="37"/>
      <c r="N4" s="42"/>
      <c r="O4" s="43"/>
      <c r="P4" s="44"/>
      <c r="Q4" s="44"/>
      <c r="R4" s="45"/>
      <c r="S4" s="43"/>
      <c r="T4" s="43"/>
      <c r="U4" s="43"/>
      <c r="V4" s="40"/>
    </row>
    <row r="5" spans="1:22" s="15" customFormat="1" x14ac:dyDescent="0.45">
      <c r="A5" s="17">
        <f t="shared" ref="A5:A16" si="0" xml:space="preserve"> A4 + 1</f>
        <v>1948</v>
      </c>
      <c r="B5" s="1"/>
      <c r="C5" s="1"/>
      <c r="D5" s="1"/>
      <c r="E5" s="1"/>
      <c r="F5" s="60"/>
      <c r="G5" s="3"/>
      <c r="H5" s="4"/>
      <c r="I5" s="61"/>
      <c r="J5" s="4"/>
      <c r="K5" s="3"/>
      <c r="L5" s="1"/>
      <c r="M5" s="37"/>
      <c r="N5" s="42"/>
      <c r="O5" s="43"/>
      <c r="P5" s="44"/>
      <c r="Q5" s="44"/>
      <c r="R5" s="45"/>
      <c r="S5" s="43"/>
      <c r="T5" s="43"/>
      <c r="U5" s="43"/>
      <c r="V5" s="40"/>
    </row>
    <row r="6" spans="1:22" s="15" customFormat="1" x14ac:dyDescent="0.45">
      <c r="A6" s="17">
        <f t="shared" si="0"/>
        <v>1949</v>
      </c>
      <c r="B6" s="1"/>
      <c r="C6" s="1"/>
      <c r="D6" s="1"/>
      <c r="E6" s="1"/>
      <c r="F6" s="60"/>
      <c r="G6" s="3"/>
      <c r="H6" s="4"/>
      <c r="I6" s="61"/>
      <c r="J6" s="4"/>
      <c r="K6" s="3"/>
      <c r="L6" s="1"/>
      <c r="M6" s="37"/>
      <c r="N6" s="42"/>
      <c r="O6" s="43"/>
      <c r="P6" s="44"/>
      <c r="Q6" s="44"/>
      <c r="R6" s="45"/>
      <c r="S6" s="43"/>
      <c r="T6" s="43"/>
      <c r="U6" s="43"/>
      <c r="V6" s="40"/>
    </row>
    <row r="7" spans="1:22" s="15" customFormat="1" x14ac:dyDescent="0.45">
      <c r="A7" s="17">
        <f t="shared" si="0"/>
        <v>1950</v>
      </c>
      <c r="B7" s="1"/>
      <c r="C7" s="1"/>
      <c r="D7" s="1"/>
      <c r="E7" s="1"/>
      <c r="F7" s="60"/>
      <c r="G7" s="3"/>
      <c r="H7" s="4"/>
      <c r="I7" s="61"/>
      <c r="J7" s="4"/>
      <c r="K7" s="3"/>
      <c r="L7" s="1"/>
      <c r="M7" s="37"/>
      <c r="N7" s="42"/>
      <c r="O7" s="43"/>
      <c r="P7" s="44"/>
      <c r="Q7" s="44"/>
      <c r="R7" s="45"/>
      <c r="S7" s="43"/>
      <c r="T7" s="43"/>
      <c r="U7" s="43"/>
      <c r="V7" s="40"/>
    </row>
    <row r="8" spans="1:22" s="15" customFormat="1" x14ac:dyDescent="0.45">
      <c r="A8" s="17">
        <f t="shared" si="0"/>
        <v>1951</v>
      </c>
      <c r="B8" s="1"/>
      <c r="C8" s="1"/>
      <c r="D8" s="1"/>
      <c r="E8" s="1"/>
      <c r="F8" s="60"/>
      <c r="G8" s="3"/>
      <c r="H8" s="4"/>
      <c r="I8" s="61"/>
      <c r="J8" s="4"/>
      <c r="K8" s="3"/>
      <c r="L8" s="1"/>
      <c r="M8" s="37"/>
      <c r="N8" s="42"/>
      <c r="O8" s="43"/>
      <c r="P8" s="44"/>
      <c r="Q8" s="44"/>
      <c r="R8" s="45"/>
      <c r="S8" s="43"/>
      <c r="T8" s="43"/>
      <c r="U8" s="43"/>
      <c r="V8" s="40"/>
    </row>
    <row r="9" spans="1:22" s="15" customFormat="1" x14ac:dyDescent="0.45">
      <c r="A9" s="17">
        <f t="shared" si="0"/>
        <v>1952</v>
      </c>
      <c r="B9" s="1"/>
      <c r="C9" s="1"/>
      <c r="D9" s="1"/>
      <c r="E9" s="1"/>
      <c r="F9" s="60"/>
      <c r="G9" s="3"/>
      <c r="H9" s="4"/>
      <c r="I9" s="61"/>
      <c r="J9" s="4"/>
      <c r="K9" s="3"/>
      <c r="L9" s="1"/>
      <c r="M9" s="37"/>
      <c r="N9" s="42"/>
      <c r="O9" s="43"/>
      <c r="P9" s="44"/>
      <c r="Q9" s="44"/>
      <c r="R9" s="45"/>
      <c r="S9" s="43"/>
      <c r="T9" s="43"/>
      <c r="U9" s="43"/>
      <c r="V9" s="40"/>
    </row>
    <row r="10" spans="1:22" s="15" customFormat="1" x14ac:dyDescent="0.45">
      <c r="A10" s="17">
        <f t="shared" si="0"/>
        <v>1953</v>
      </c>
      <c r="B10" s="1"/>
      <c r="C10" s="1"/>
      <c r="D10" s="1"/>
      <c r="E10" s="1"/>
      <c r="F10" s="60"/>
      <c r="G10" s="3"/>
      <c r="H10" s="4"/>
      <c r="I10" s="61"/>
      <c r="J10" s="4"/>
      <c r="K10" s="3"/>
      <c r="L10" s="1"/>
      <c r="M10" s="37"/>
      <c r="N10" s="42"/>
      <c r="O10" s="43"/>
      <c r="P10" s="44"/>
      <c r="Q10" s="44"/>
      <c r="R10" s="45"/>
      <c r="S10" s="43"/>
      <c r="T10" s="43"/>
      <c r="U10" s="43"/>
      <c r="V10" s="40"/>
    </row>
    <row r="11" spans="1:22" s="15" customFormat="1" x14ac:dyDescent="0.45">
      <c r="A11" s="17">
        <f t="shared" si="0"/>
        <v>1954</v>
      </c>
      <c r="B11" s="1"/>
      <c r="C11" s="1"/>
      <c r="D11" s="1"/>
      <c r="E11" s="1"/>
      <c r="F11" s="60"/>
      <c r="G11" s="3"/>
      <c r="H11" s="4"/>
      <c r="I11" s="61"/>
      <c r="J11" s="4"/>
      <c r="K11" s="3"/>
      <c r="L11" s="1"/>
      <c r="M11" s="37"/>
      <c r="N11" s="42"/>
      <c r="O11" s="43"/>
      <c r="P11" s="44"/>
      <c r="Q11" s="44"/>
      <c r="R11" s="45"/>
      <c r="S11" s="43"/>
      <c r="T11" s="43"/>
      <c r="U11" s="43"/>
      <c r="V11" s="40"/>
    </row>
    <row r="12" spans="1:22" s="15" customFormat="1" x14ac:dyDescent="0.45">
      <c r="A12" s="17">
        <f t="shared" si="0"/>
        <v>1955</v>
      </c>
      <c r="B12" s="1"/>
      <c r="C12" s="1"/>
      <c r="D12" s="1"/>
      <c r="E12" s="1"/>
      <c r="F12" s="60"/>
      <c r="G12" s="3"/>
      <c r="H12" s="4"/>
      <c r="I12" s="61"/>
      <c r="J12" s="4"/>
      <c r="K12" s="3"/>
      <c r="L12" s="1"/>
      <c r="M12" s="37"/>
      <c r="N12" s="42"/>
      <c r="O12" s="43"/>
      <c r="P12" s="44"/>
      <c r="Q12" s="44"/>
      <c r="R12" s="45"/>
      <c r="S12" s="43"/>
      <c r="T12" s="43"/>
      <c r="U12" s="43"/>
      <c r="V12" s="40"/>
    </row>
    <row r="13" spans="1:22" s="15" customFormat="1" x14ac:dyDescent="0.45">
      <c r="A13" s="17">
        <f t="shared" si="0"/>
        <v>1956</v>
      </c>
      <c r="B13" s="1"/>
      <c r="C13" s="1"/>
      <c r="D13" s="1"/>
      <c r="E13" s="1"/>
      <c r="F13" s="60"/>
      <c r="G13" s="3"/>
      <c r="H13" s="4"/>
      <c r="I13" s="61"/>
      <c r="J13" s="4"/>
      <c r="K13" s="3"/>
      <c r="L13" s="1"/>
      <c r="M13" s="37"/>
      <c r="N13" s="42"/>
      <c r="O13" s="43"/>
      <c r="P13" s="44"/>
      <c r="Q13" s="44"/>
      <c r="R13" s="45"/>
      <c r="S13" s="43"/>
      <c r="T13" s="43"/>
      <c r="U13" s="43"/>
      <c r="V13" s="40"/>
    </row>
    <row r="14" spans="1:22" s="15" customFormat="1" x14ac:dyDescent="0.45">
      <c r="A14" s="17">
        <f t="shared" si="0"/>
        <v>1957</v>
      </c>
      <c r="B14" s="1"/>
      <c r="C14" s="1"/>
      <c r="D14" s="1"/>
      <c r="E14" s="1"/>
      <c r="F14" s="60"/>
      <c r="G14" s="3"/>
      <c r="H14" s="4"/>
      <c r="I14" s="61"/>
      <c r="J14" s="4"/>
      <c r="K14" s="3"/>
      <c r="L14" s="1"/>
      <c r="M14" s="37"/>
      <c r="N14" s="42"/>
      <c r="O14" s="43"/>
      <c r="P14" s="44"/>
      <c r="Q14" s="44"/>
      <c r="R14" s="45"/>
      <c r="S14" s="43"/>
      <c r="T14" s="43"/>
      <c r="U14" s="43"/>
      <c r="V14" s="40"/>
    </row>
    <row r="15" spans="1:22" s="15" customFormat="1" x14ac:dyDescent="0.45">
      <c r="A15" s="17">
        <f t="shared" si="0"/>
        <v>1958</v>
      </c>
      <c r="B15" s="1"/>
      <c r="C15" s="1"/>
      <c r="D15" s="1"/>
      <c r="E15" s="1"/>
      <c r="F15" s="60"/>
      <c r="G15" s="3"/>
      <c r="H15" s="4"/>
      <c r="I15" s="61"/>
      <c r="J15" s="4"/>
      <c r="K15" s="3"/>
      <c r="L15" s="1"/>
      <c r="M15" s="37"/>
      <c r="N15" s="42"/>
      <c r="O15" s="43"/>
      <c r="P15" s="44"/>
      <c r="Q15" s="44"/>
      <c r="R15" s="45"/>
      <c r="S15" s="43"/>
      <c r="T15" s="43"/>
      <c r="U15" s="43"/>
      <c r="V15" s="40"/>
    </row>
    <row r="16" spans="1:22" s="15" customFormat="1" x14ac:dyDescent="0.45">
      <c r="A16" s="17">
        <f t="shared" si="0"/>
        <v>1959</v>
      </c>
      <c r="B16" s="1"/>
      <c r="C16" s="1"/>
      <c r="D16" s="1"/>
      <c r="E16" s="1"/>
      <c r="F16" s="60"/>
      <c r="G16" s="3"/>
      <c r="H16" s="4"/>
      <c r="I16" s="61"/>
      <c r="J16" s="4"/>
      <c r="K16" s="3"/>
      <c r="L16" s="1"/>
      <c r="M16" s="37"/>
      <c r="N16" s="42"/>
      <c r="O16" s="43"/>
      <c r="P16" s="44"/>
      <c r="Q16" s="44"/>
      <c r="R16" s="45"/>
      <c r="S16" s="43"/>
      <c r="T16" s="43"/>
      <c r="U16" s="43"/>
      <c r="V16" s="40"/>
    </row>
    <row r="17" spans="1:21" x14ac:dyDescent="0.45">
      <c r="A17" s="17" t="s">
        <v>0</v>
      </c>
      <c r="B17" s="11">
        <v>410.9</v>
      </c>
      <c r="C17" s="11">
        <v>31.975000000000001</v>
      </c>
      <c r="D17" s="11">
        <v>36</v>
      </c>
      <c r="E17" s="11">
        <v>30.305</v>
      </c>
      <c r="F17" s="8">
        <v>17.477</v>
      </c>
      <c r="G17" s="19">
        <v>117245</v>
      </c>
      <c r="H17" s="22">
        <v>3108.7</v>
      </c>
      <c r="I17" s="6">
        <v>3.4</v>
      </c>
      <c r="J17" s="24">
        <v>69.770731707317097</v>
      </c>
      <c r="K17" s="23">
        <v>60.6</v>
      </c>
      <c r="L17" s="20">
        <v>47170</v>
      </c>
      <c r="M17" s="38">
        <v>0.26006551137964584</v>
      </c>
      <c r="N17" s="46">
        <f t="shared" ref="N17:N71" si="1">LN((B17/F17*100)/G17*1000000)</f>
        <v>9.9061238475814992</v>
      </c>
      <c r="O17" s="47">
        <f t="shared" ref="O17:O71" si="2">LN(J17)</f>
        <v>4.2452146053164919</v>
      </c>
      <c r="P17" s="51">
        <v>6.1914369665554529</v>
      </c>
      <c r="Q17" s="48">
        <v>7.2775692835762751</v>
      </c>
      <c r="R17" s="48">
        <v>-6.6169535954772991</v>
      </c>
      <c r="S17" s="47">
        <v>0.26006551137964584</v>
      </c>
      <c r="T17" s="52">
        <v>19.399999999999999</v>
      </c>
      <c r="U17" s="52">
        <v>8.6999999999999993</v>
      </c>
    </row>
    <row r="18" spans="1:21" x14ac:dyDescent="0.45">
      <c r="A18" s="17" t="s">
        <v>1</v>
      </c>
      <c r="B18" s="11">
        <v>434.2</v>
      </c>
      <c r="C18" s="11">
        <v>33.445999999999998</v>
      </c>
      <c r="D18" s="11">
        <v>39.799999999999997</v>
      </c>
      <c r="E18" s="11">
        <v>33.363</v>
      </c>
      <c r="F18" s="8">
        <v>17.667999999999999</v>
      </c>
      <c r="G18" s="19">
        <v>118770</v>
      </c>
      <c r="H18" s="22">
        <v>3188.1</v>
      </c>
      <c r="I18" s="6">
        <v>3.6</v>
      </c>
      <c r="J18" s="24">
        <v>70.270731707317097</v>
      </c>
      <c r="K18" s="23">
        <v>66.400000000000006</v>
      </c>
      <c r="L18" s="20">
        <v>48368</v>
      </c>
      <c r="M18" s="38">
        <v>0.27909985895709838</v>
      </c>
      <c r="N18" s="46">
        <f t="shared" si="1"/>
        <v>9.9374867788939909</v>
      </c>
      <c r="O18" s="47">
        <f t="shared" si="2"/>
        <v>4.2523553779479171</v>
      </c>
      <c r="P18" s="49">
        <v>6.2413285165050167</v>
      </c>
      <c r="Q18" s="48">
        <v>7.3602881125453514</v>
      </c>
      <c r="R18" s="48">
        <v>-6.6124842736815088</v>
      </c>
      <c r="S18" s="47">
        <v>0.27909985895709838</v>
      </c>
      <c r="T18" s="52">
        <v>21.5</v>
      </c>
      <c r="U18" s="52">
        <v>8.4</v>
      </c>
    </row>
    <row r="19" spans="1:21" x14ac:dyDescent="0.45">
      <c r="A19" s="17" t="s">
        <v>2</v>
      </c>
      <c r="B19" s="11">
        <v>463.6</v>
      </c>
      <c r="C19" s="11">
        <v>34.982999999999997</v>
      </c>
      <c r="D19" s="11">
        <v>42.5</v>
      </c>
      <c r="E19" s="11">
        <v>35.113</v>
      </c>
      <c r="F19" s="8">
        <v>17.885999999999999</v>
      </c>
      <c r="G19" s="19">
        <v>120153</v>
      </c>
      <c r="H19" s="22">
        <v>3383.1</v>
      </c>
      <c r="I19" s="6">
        <v>4</v>
      </c>
      <c r="J19" s="24">
        <v>70.119512195121999</v>
      </c>
      <c r="K19" s="23">
        <v>73.2</v>
      </c>
      <c r="L19" s="20">
        <v>55691</v>
      </c>
      <c r="M19" s="38">
        <v>0.3126891389492048</v>
      </c>
      <c r="N19" s="46">
        <f t="shared" si="1"/>
        <v>9.9791633618520592</v>
      </c>
      <c r="O19" s="47">
        <f t="shared" si="2"/>
        <v>4.2502011033135192</v>
      </c>
      <c r="P19" s="49">
        <v>6.3018978364624783</v>
      </c>
      <c r="Q19" s="48">
        <v>7.4441468233729271</v>
      </c>
      <c r="R19" s="48">
        <v>-6.568469870945866</v>
      </c>
      <c r="S19" s="47">
        <v>0.3126891389492048</v>
      </c>
      <c r="T19" s="52">
        <v>23</v>
      </c>
      <c r="U19" s="52">
        <v>10.3</v>
      </c>
    </row>
    <row r="20" spans="1:21" x14ac:dyDescent="0.45">
      <c r="A20" s="17" t="s">
        <v>3</v>
      </c>
      <c r="B20" s="11">
        <v>488.7</v>
      </c>
      <c r="C20" s="11">
        <v>36.529000000000003</v>
      </c>
      <c r="D20" s="11">
        <v>44.4</v>
      </c>
      <c r="E20" s="11">
        <v>36.204999999999998</v>
      </c>
      <c r="F20" s="8">
        <v>18.087</v>
      </c>
      <c r="G20" s="19">
        <v>122416</v>
      </c>
      <c r="H20" s="22">
        <v>3530.4</v>
      </c>
      <c r="I20" s="6">
        <v>4.3</v>
      </c>
      <c r="J20" s="24">
        <v>69.917073170731697</v>
      </c>
      <c r="K20" s="23">
        <v>83.6</v>
      </c>
      <c r="L20" s="20">
        <v>45675</v>
      </c>
      <c r="M20" s="38">
        <v>0.34183824849559014</v>
      </c>
      <c r="N20" s="46">
        <f t="shared" si="1"/>
        <v>10.002055740581463</v>
      </c>
      <c r="O20" s="47">
        <f t="shared" si="2"/>
        <v>4.2473098707848074</v>
      </c>
      <c r="P20" s="49">
        <v>6.3563350079789895</v>
      </c>
      <c r="Q20" s="48">
        <v>7.5389182126944707</v>
      </c>
      <c r="R20" s="48">
        <v>-6.6033091754933535</v>
      </c>
      <c r="S20" s="47">
        <v>0.34183824849559014</v>
      </c>
      <c r="T20" s="52">
        <v>25</v>
      </c>
      <c r="U20" s="52">
        <v>11.4</v>
      </c>
    </row>
    <row r="21" spans="1:21" x14ac:dyDescent="0.45">
      <c r="A21" s="17" t="s">
        <v>4</v>
      </c>
      <c r="B21" s="11">
        <v>516.5</v>
      </c>
      <c r="C21" s="11">
        <v>38.11</v>
      </c>
      <c r="D21" s="11">
        <v>46.4</v>
      </c>
      <c r="E21" s="11">
        <v>37.494</v>
      </c>
      <c r="F21" s="8">
        <v>18.364999999999998</v>
      </c>
      <c r="G21" s="19">
        <v>124485</v>
      </c>
      <c r="H21" s="22">
        <v>3734</v>
      </c>
      <c r="I21" s="6">
        <v>4.8</v>
      </c>
      <c r="J21" s="24">
        <v>70.165853658536605</v>
      </c>
      <c r="K21" s="23">
        <v>90.9</v>
      </c>
      <c r="L21" s="20">
        <v>47373</v>
      </c>
      <c r="M21" s="38">
        <v>0.37025091095075657</v>
      </c>
      <c r="N21" s="46">
        <f t="shared" si="1"/>
        <v>10.02536884753977</v>
      </c>
      <c r="O21" s="47">
        <f t="shared" si="2"/>
        <v>4.250861777572994</v>
      </c>
      <c r="P21" s="49">
        <v>6.4187728293445936</v>
      </c>
      <c r="Q21" s="48">
        <v>7.6236738272775391</v>
      </c>
      <c r="R21" s="48">
        <v>-6.6228293608068247</v>
      </c>
      <c r="S21" s="47">
        <v>0.37025091095075657</v>
      </c>
      <c r="T21" s="52">
        <v>26.3</v>
      </c>
      <c r="U21" s="52">
        <v>9.9</v>
      </c>
    </row>
    <row r="22" spans="1:21" x14ac:dyDescent="0.45">
      <c r="A22" s="17" t="s">
        <v>5</v>
      </c>
      <c r="B22" s="11">
        <v>551.4</v>
      </c>
      <c r="C22" s="11">
        <v>39.673000000000002</v>
      </c>
      <c r="D22" s="11">
        <v>47.9</v>
      </c>
      <c r="E22" s="11">
        <v>38.161999999999999</v>
      </c>
      <c r="F22" s="8">
        <v>18.7</v>
      </c>
      <c r="G22" s="19">
        <v>126513</v>
      </c>
      <c r="H22" s="22">
        <v>3976.7</v>
      </c>
      <c r="I22" s="6">
        <v>5.5</v>
      </c>
      <c r="J22" s="24">
        <v>70.214634146341496</v>
      </c>
      <c r="K22" s="23">
        <v>98.7</v>
      </c>
      <c r="L22" s="20">
        <v>62853</v>
      </c>
      <c r="M22" s="38">
        <v>0.40282662435062028</v>
      </c>
      <c r="N22" s="46">
        <f t="shared" si="1"/>
        <v>10.056517370013536</v>
      </c>
      <c r="O22" s="47">
        <f t="shared" si="2"/>
        <v>4.2515567529293419</v>
      </c>
      <c r="P22" s="49">
        <v>6.4948957599881973</v>
      </c>
      <c r="Q22" s="48">
        <v>7.7018343715188191</v>
      </c>
      <c r="R22" s="48">
        <v>-6.5517780301846837</v>
      </c>
      <c r="S22" s="47">
        <v>0.40282662435062028</v>
      </c>
      <c r="T22" s="52">
        <v>27.6</v>
      </c>
      <c r="U22" s="52">
        <v>13.2</v>
      </c>
    </row>
    <row r="23" spans="1:21" x14ac:dyDescent="0.45">
      <c r="A23" s="17" t="s">
        <v>6</v>
      </c>
      <c r="B23" s="11">
        <v>597.79999999999995</v>
      </c>
      <c r="C23" s="11">
        <v>41.442</v>
      </c>
      <c r="D23" s="11">
        <v>53.6</v>
      </c>
      <c r="E23" s="11">
        <v>41.655999999999999</v>
      </c>
      <c r="F23" s="8">
        <v>19.225999999999999</v>
      </c>
      <c r="G23" s="19">
        <v>128058</v>
      </c>
      <c r="H23" s="22">
        <v>4238.8999999999996</v>
      </c>
      <c r="I23" s="6">
        <v>6.2</v>
      </c>
      <c r="J23" s="24">
        <v>70.212195121951197</v>
      </c>
      <c r="K23" s="23">
        <v>109.4</v>
      </c>
      <c r="L23" s="20">
        <v>68395</v>
      </c>
      <c r="M23" s="38">
        <v>0.43072213135603749</v>
      </c>
      <c r="N23" s="46">
        <f t="shared" si="1"/>
        <v>10.097434898886956</v>
      </c>
      <c r="O23" s="47">
        <f t="shared" si="2"/>
        <v>4.2515220156301625</v>
      </c>
      <c r="P23" s="49">
        <v>6.5723553250347191</v>
      </c>
      <c r="Q23" s="48">
        <v>7.7844658463319849</v>
      </c>
      <c r="R23" s="48">
        <v>-6.4802700860588462</v>
      </c>
      <c r="S23" s="47">
        <v>0.43072213135603749</v>
      </c>
      <c r="T23" s="52">
        <v>29.9</v>
      </c>
      <c r="U23" s="52">
        <v>13.2</v>
      </c>
    </row>
    <row r="24" spans="1:21" x14ac:dyDescent="0.45">
      <c r="A24" s="17" t="s">
        <v>7</v>
      </c>
      <c r="B24" s="11">
        <v>648</v>
      </c>
      <c r="C24" s="11">
        <v>43.283999999999999</v>
      </c>
      <c r="D24" s="11">
        <v>57.7</v>
      </c>
      <c r="E24" s="11">
        <v>43.817</v>
      </c>
      <c r="F24" s="8">
        <v>19.785</v>
      </c>
      <c r="G24" s="19">
        <v>129873</v>
      </c>
      <c r="H24" s="22">
        <v>4355.2</v>
      </c>
      <c r="I24" s="6">
        <v>6.9</v>
      </c>
      <c r="J24" s="24">
        <v>70.560975609756099</v>
      </c>
      <c r="K24" s="23">
        <v>116.3</v>
      </c>
      <c r="L24" s="20">
        <v>65634</v>
      </c>
      <c r="M24" s="38">
        <v>0.43504311700512238</v>
      </c>
      <c r="N24" s="46">
        <f t="shared" si="1"/>
        <v>10.135335036606818</v>
      </c>
      <c r="O24" s="47">
        <f t="shared" si="2"/>
        <v>4.2564772382718274</v>
      </c>
      <c r="P24" s="49">
        <v>6.6451784359485426</v>
      </c>
      <c r="Q24" s="48">
        <v>7.8546053919615186</v>
      </c>
      <c r="R24" s="48">
        <v>-6.4511230476409924</v>
      </c>
      <c r="S24" s="47">
        <v>0.43504311700512238</v>
      </c>
      <c r="T24" s="52">
        <v>33.299999999999997</v>
      </c>
      <c r="U24" s="52">
        <v>13.6</v>
      </c>
    </row>
    <row r="25" spans="1:21" x14ac:dyDescent="0.45">
      <c r="A25" s="17" t="s">
        <v>8</v>
      </c>
      <c r="B25" s="11">
        <v>706.2</v>
      </c>
      <c r="C25" s="11">
        <v>44.960999999999999</v>
      </c>
      <c r="D25" s="11">
        <v>59.1</v>
      </c>
      <c r="E25" s="11">
        <v>43.292999999999999</v>
      </c>
      <c r="F25" s="8">
        <v>20.625</v>
      </c>
      <c r="G25" s="19">
        <v>132027</v>
      </c>
      <c r="H25" s="22">
        <v>4569</v>
      </c>
      <c r="I25" s="6">
        <v>7.7</v>
      </c>
      <c r="J25" s="24">
        <v>69.951219512195095</v>
      </c>
      <c r="K25" s="23">
        <v>121.5</v>
      </c>
      <c r="L25" s="20">
        <v>59073</v>
      </c>
      <c r="M25" s="38">
        <v>0.46132986758266531</v>
      </c>
      <c r="N25" s="46">
        <f t="shared" si="1"/>
        <v>10.163313569119422</v>
      </c>
      <c r="O25" s="47">
        <f t="shared" si="2"/>
        <v>4.247798135015203</v>
      </c>
      <c r="P25" s="49">
        <v>6.7106662522700677</v>
      </c>
      <c r="Q25" s="48">
        <v>7.9100661736475981</v>
      </c>
      <c r="R25" s="48">
        <v>-6.4678533685400952</v>
      </c>
      <c r="S25" s="47">
        <v>0.46132986758266531</v>
      </c>
      <c r="T25" s="52">
        <v>31.2</v>
      </c>
      <c r="U25" s="52">
        <v>13.8</v>
      </c>
    </row>
    <row r="26" spans="1:21" x14ac:dyDescent="0.45">
      <c r="A26" s="17" t="s">
        <v>9</v>
      </c>
      <c r="B26" s="11">
        <v>779.7</v>
      </c>
      <c r="C26" s="11">
        <v>46.405000000000001</v>
      </c>
      <c r="D26" s="11">
        <v>59.4</v>
      </c>
      <c r="E26" s="11">
        <v>41.274999999999999</v>
      </c>
      <c r="F26" s="8">
        <v>21.641999999999999</v>
      </c>
      <c r="G26" s="19">
        <v>134335</v>
      </c>
      <c r="H26" s="22">
        <v>4712.5</v>
      </c>
      <c r="I26" s="6">
        <v>8.6999999999999993</v>
      </c>
      <c r="J26" s="24">
        <v>70.507317073170796</v>
      </c>
      <c r="K26" s="23">
        <v>123.7</v>
      </c>
      <c r="L26" s="20">
        <v>67531</v>
      </c>
      <c r="M26" s="38">
        <v>0.45873031478730075</v>
      </c>
      <c r="N26" s="46">
        <f t="shared" si="1"/>
        <v>10.196862143986827</v>
      </c>
      <c r="O26" s="47">
        <f t="shared" si="2"/>
        <v>4.2557164927045195</v>
      </c>
      <c r="P26" s="49">
        <v>6.7731161314110553</v>
      </c>
      <c r="Q26" s="48">
        <v>7.9473362632868723</v>
      </c>
      <c r="R26" s="48">
        <v>-6.4443393215680809</v>
      </c>
      <c r="S26" s="47">
        <v>0.45873031478730075</v>
      </c>
      <c r="T26" s="52">
        <v>34.1</v>
      </c>
      <c r="U26" s="52">
        <v>15.4</v>
      </c>
    </row>
    <row r="27" spans="1:21" x14ac:dyDescent="0.45">
      <c r="A27" s="17" t="s">
        <v>10</v>
      </c>
      <c r="B27" s="11">
        <v>868.3</v>
      </c>
      <c r="C27" s="11">
        <v>47.570999999999998</v>
      </c>
      <c r="D27" s="11">
        <v>59.6</v>
      </c>
      <c r="E27" s="11">
        <v>38.668999999999997</v>
      </c>
      <c r="F27" s="8">
        <v>22.785</v>
      </c>
      <c r="G27" s="19">
        <v>137086</v>
      </c>
      <c r="H27" s="22">
        <v>4722</v>
      </c>
      <c r="I27" s="6">
        <v>9.9</v>
      </c>
      <c r="J27" s="24">
        <v>70.807317073170694</v>
      </c>
      <c r="K27" s="23">
        <v>118.4</v>
      </c>
      <c r="L27" s="20">
        <v>64377</v>
      </c>
      <c r="M27" s="38">
        <v>0.45313567517896058</v>
      </c>
      <c r="N27" s="46">
        <f t="shared" si="1"/>
        <v>10.232751851211177</v>
      </c>
      <c r="O27" s="47">
        <f t="shared" si="2"/>
        <v>4.2599623438506979</v>
      </c>
      <c r="P27" s="49">
        <v>6.8338649579108992</v>
      </c>
      <c r="Q27" s="48">
        <v>7.9527254287600124</v>
      </c>
      <c r="R27" s="48">
        <v>-6.4489033656004802</v>
      </c>
      <c r="S27" s="47">
        <v>0.45313567517896058</v>
      </c>
      <c r="T27" s="52">
        <v>31.9</v>
      </c>
      <c r="U27" s="52">
        <v>14.9</v>
      </c>
    </row>
    <row r="28" spans="1:21" x14ac:dyDescent="0.45">
      <c r="A28" s="17" t="s">
        <v>11</v>
      </c>
      <c r="B28" s="11">
        <v>941.1</v>
      </c>
      <c r="C28" s="11">
        <v>48.441000000000003</v>
      </c>
      <c r="D28" s="11">
        <v>58.1</v>
      </c>
      <c r="E28" s="11">
        <v>35.380000000000003</v>
      </c>
      <c r="F28" s="8">
        <v>23.94</v>
      </c>
      <c r="G28" s="19">
        <v>140216</v>
      </c>
      <c r="H28" s="22">
        <v>4877.6000000000004</v>
      </c>
      <c r="I28" s="6">
        <v>10.9</v>
      </c>
      <c r="J28" s="24">
        <v>71.107317073170705</v>
      </c>
      <c r="K28" s="23">
        <v>116.3</v>
      </c>
      <c r="L28" s="20">
        <v>78251</v>
      </c>
      <c r="M28" s="38">
        <v>0.47995771716951008</v>
      </c>
      <c r="N28" s="46">
        <f t="shared" si="1"/>
        <v>10.241240077934268</v>
      </c>
      <c r="O28" s="47">
        <f t="shared" si="2"/>
        <v>4.2641902439356043</v>
      </c>
      <c r="P28" s="49">
        <v>6.8822921305537488</v>
      </c>
      <c r="Q28" s="48">
        <v>7.9444049760273172</v>
      </c>
      <c r="R28" s="48">
        <v>-6.397537351699615</v>
      </c>
      <c r="S28" s="47">
        <v>0.47995771716951008</v>
      </c>
      <c r="T28" s="52">
        <v>32.200000000000003</v>
      </c>
      <c r="U28" s="52">
        <v>15.4</v>
      </c>
    </row>
    <row r="29" spans="1:21" x14ac:dyDescent="0.45">
      <c r="A29" s="17" t="s">
        <v>12</v>
      </c>
      <c r="B29" s="11">
        <v>1025.7</v>
      </c>
      <c r="C29" s="11">
        <v>49.284999999999997</v>
      </c>
      <c r="D29" s="11">
        <v>60.5</v>
      </c>
      <c r="E29" s="11">
        <v>35.125</v>
      </c>
      <c r="F29" s="8">
        <v>24.972999999999999</v>
      </c>
      <c r="G29" s="19">
        <v>144125</v>
      </c>
      <c r="H29" s="22">
        <v>5134.3</v>
      </c>
      <c r="I29" s="6">
        <v>11.7</v>
      </c>
      <c r="J29" s="24">
        <v>71.156097560975596</v>
      </c>
      <c r="K29" s="23">
        <v>120.6</v>
      </c>
      <c r="L29" s="20">
        <v>74720</v>
      </c>
      <c r="M29" s="38">
        <v>0.51229998070450466</v>
      </c>
      <c r="N29" s="46">
        <f t="shared" si="1"/>
        <v>10.257579830446414</v>
      </c>
      <c r="O29" s="47">
        <f t="shared" si="2"/>
        <v>4.2648760209478045</v>
      </c>
      <c r="P29" s="49">
        <v>6.9151975303195776</v>
      </c>
      <c r="Q29" s="48">
        <v>7.9411538079510606</v>
      </c>
      <c r="R29" s="48">
        <v>-6.3863477864142437</v>
      </c>
      <c r="S29" s="47">
        <v>0.51229998070450466</v>
      </c>
      <c r="T29" s="52">
        <v>31.4</v>
      </c>
      <c r="U29" s="52">
        <v>14.8</v>
      </c>
    </row>
    <row r="30" spans="1:21" x14ac:dyDescent="0.45">
      <c r="A30" s="17" t="s">
        <v>13</v>
      </c>
      <c r="B30" s="11">
        <v>1155.7</v>
      </c>
      <c r="C30" s="11">
        <v>50.136000000000003</v>
      </c>
      <c r="D30" s="11">
        <v>65.5</v>
      </c>
      <c r="E30" s="11">
        <v>35.670999999999999</v>
      </c>
      <c r="F30" s="8">
        <v>26.335000000000001</v>
      </c>
      <c r="G30" s="19">
        <v>147097</v>
      </c>
      <c r="H30" s="22">
        <v>5424.1</v>
      </c>
      <c r="I30" s="6">
        <v>13</v>
      </c>
      <c r="J30" s="24">
        <v>71.356097560975599</v>
      </c>
      <c r="K30" s="23">
        <v>123</v>
      </c>
      <c r="L30" s="20">
        <v>73974</v>
      </c>
      <c r="M30" s="38">
        <v>0.54061324790339271</v>
      </c>
      <c r="N30" s="46">
        <f t="shared" si="1"/>
        <v>10.303395878906445</v>
      </c>
      <c r="O30" s="47">
        <f t="shared" si="2"/>
        <v>4.2676828001308635</v>
      </c>
      <c r="P30" s="49">
        <v>6.9477611148856591</v>
      </c>
      <c r="Q30" s="48">
        <v>7.9386610112608818</v>
      </c>
      <c r="R30" s="48">
        <v>-6.3877893277822162</v>
      </c>
      <c r="S30" s="47">
        <v>0.54061324790339271</v>
      </c>
      <c r="T30" s="52">
        <v>30.1</v>
      </c>
      <c r="U30" s="52">
        <v>14.5</v>
      </c>
    </row>
    <row r="31" spans="1:21" x14ac:dyDescent="0.45">
      <c r="A31" s="17" t="s">
        <v>14</v>
      </c>
      <c r="B31" s="11">
        <v>1408.1</v>
      </c>
      <c r="C31" s="11">
        <v>51.033999999999999</v>
      </c>
      <c r="D31" s="11">
        <v>75.900000000000006</v>
      </c>
      <c r="E31" s="11">
        <v>36.369999999999997</v>
      </c>
      <c r="F31" s="8">
        <v>28.707999999999998</v>
      </c>
      <c r="G31" s="19">
        <v>150121</v>
      </c>
      <c r="H31" s="22">
        <v>5396</v>
      </c>
      <c r="I31" s="6">
        <v>14.2</v>
      </c>
      <c r="J31" s="24">
        <v>71.956097560975607</v>
      </c>
      <c r="K31" s="23">
        <v>119.8</v>
      </c>
      <c r="L31" s="20">
        <v>75982</v>
      </c>
      <c r="M31" s="38">
        <v>0.5048015691137715</v>
      </c>
      <c r="N31" s="46">
        <f t="shared" si="1"/>
        <v>10.394304556743439</v>
      </c>
      <c r="O31" s="47">
        <f t="shared" si="2"/>
        <v>4.2760561769416405</v>
      </c>
      <c r="P31" s="49">
        <v>6.9641952501166724</v>
      </c>
      <c r="Q31" s="48">
        <v>7.9231836666919264</v>
      </c>
      <c r="R31" s="48">
        <v>-6.3868698368158174</v>
      </c>
      <c r="S31" s="47">
        <v>0.5048015691137715</v>
      </c>
      <c r="T31" s="52">
        <v>30.2</v>
      </c>
      <c r="U31" s="52">
        <v>15.1</v>
      </c>
    </row>
    <row r="32" spans="1:21" x14ac:dyDescent="0.45">
      <c r="A32" s="17" t="s">
        <v>15</v>
      </c>
      <c r="B32" s="11">
        <v>1482.3</v>
      </c>
      <c r="C32" s="11">
        <v>51.920999999999999</v>
      </c>
      <c r="D32" s="11">
        <v>83.9</v>
      </c>
      <c r="E32" s="11">
        <v>36.655000000000001</v>
      </c>
      <c r="F32" s="8">
        <v>31.353000000000002</v>
      </c>
      <c r="G32" s="19">
        <v>153153</v>
      </c>
      <c r="H32" s="22">
        <v>5385.4</v>
      </c>
      <c r="I32" s="6">
        <v>15.9</v>
      </c>
      <c r="J32" s="24">
        <v>72.604878048780506</v>
      </c>
      <c r="K32" s="23">
        <v>118.4</v>
      </c>
      <c r="L32" s="20">
        <v>71620</v>
      </c>
      <c r="M32" s="38">
        <v>0.5129576469585081</v>
      </c>
      <c r="N32" s="46">
        <f t="shared" si="1"/>
        <v>10.337528301484047</v>
      </c>
      <c r="O32" s="47">
        <f t="shared" si="2"/>
        <v>4.285032110328105</v>
      </c>
      <c r="P32" s="49">
        <v>6.9770663767726475</v>
      </c>
      <c r="Q32" s="48">
        <v>7.9030291305111247</v>
      </c>
      <c r="R32" s="48">
        <v>-6.4093468556743032</v>
      </c>
      <c r="S32" s="47">
        <v>0.5129576469585081</v>
      </c>
      <c r="T32" s="52">
        <v>31.2</v>
      </c>
      <c r="U32" s="52">
        <v>16.2</v>
      </c>
    </row>
    <row r="33" spans="1:21" x14ac:dyDescent="0.45">
      <c r="A33" s="17" t="s">
        <v>16</v>
      </c>
      <c r="B33" s="11">
        <v>1569.5</v>
      </c>
      <c r="C33" s="11">
        <v>52.823999999999998</v>
      </c>
      <c r="D33" s="11">
        <v>88.9</v>
      </c>
      <c r="E33" s="11">
        <v>37.445</v>
      </c>
      <c r="F33" s="8">
        <v>33.079000000000001</v>
      </c>
      <c r="G33" s="19">
        <v>156149</v>
      </c>
      <c r="H33" s="22">
        <v>5675.4</v>
      </c>
      <c r="I33" s="6">
        <v>17.399999999999999</v>
      </c>
      <c r="J33" s="24">
        <v>72.856097560975599</v>
      </c>
      <c r="K33" s="23">
        <v>124.8</v>
      </c>
      <c r="L33" s="20">
        <v>69817</v>
      </c>
      <c r="M33" s="38">
        <v>0.54674520196702059</v>
      </c>
      <c r="N33" s="46">
        <f t="shared" si="1"/>
        <v>10.321728521689787</v>
      </c>
      <c r="O33" s="47">
        <f t="shared" si="2"/>
        <v>4.2884862293578401</v>
      </c>
      <c r="P33" s="49">
        <v>6.9912735587817947</v>
      </c>
      <c r="Q33" s="48">
        <v>7.8984341974384487</v>
      </c>
      <c r="R33" s="48">
        <v>-6.4381346474641976</v>
      </c>
      <c r="S33" s="47">
        <v>0.54674520196702059</v>
      </c>
      <c r="T33" s="52">
        <v>32</v>
      </c>
      <c r="U33" s="52">
        <v>17.100000000000001</v>
      </c>
    </row>
    <row r="34" spans="1:21" x14ac:dyDescent="0.45">
      <c r="A34" s="17" t="s">
        <v>17</v>
      </c>
      <c r="B34" s="11">
        <v>1672.9</v>
      </c>
      <c r="C34" s="11">
        <v>53.643000000000001</v>
      </c>
      <c r="D34" s="11">
        <v>92.3</v>
      </c>
      <c r="E34" s="11">
        <v>37.076999999999998</v>
      </c>
      <c r="F34" s="8">
        <v>35.127000000000002</v>
      </c>
      <c r="G34" s="19">
        <v>159033</v>
      </c>
      <c r="H34" s="22">
        <v>5937</v>
      </c>
      <c r="I34" s="6">
        <v>18.8</v>
      </c>
      <c r="J34" s="24">
        <v>73.256097560975604</v>
      </c>
      <c r="K34" s="23">
        <v>130.5</v>
      </c>
      <c r="L34" s="20">
        <v>65309</v>
      </c>
      <c r="M34" s="38">
        <v>0.56666985538600145</v>
      </c>
      <c r="N34" s="46">
        <f t="shared" si="1"/>
        <v>10.307157597917657</v>
      </c>
      <c r="O34" s="47">
        <f t="shared" si="2"/>
        <v>4.293961487585908</v>
      </c>
      <c r="P34" s="49">
        <v>7.0007974504403672</v>
      </c>
      <c r="Q34" s="48">
        <v>7.903126272282103</v>
      </c>
      <c r="R34" s="48">
        <v>-6.4823344047366982</v>
      </c>
      <c r="S34" s="47">
        <v>0.56666985538600145</v>
      </c>
      <c r="T34" s="52">
        <v>31.8</v>
      </c>
      <c r="U34" s="52">
        <v>16.5</v>
      </c>
    </row>
    <row r="35" spans="1:21" x14ac:dyDescent="0.45">
      <c r="A35" s="17" t="s">
        <v>18</v>
      </c>
      <c r="B35" s="11">
        <v>1829.1</v>
      </c>
      <c r="C35" s="11">
        <v>54.609000000000002</v>
      </c>
      <c r="D35" s="11">
        <v>104.2</v>
      </c>
      <c r="E35" s="11">
        <v>39.506</v>
      </c>
      <c r="F35" s="8">
        <v>37.585000000000001</v>
      </c>
      <c r="G35" s="19">
        <v>161911</v>
      </c>
      <c r="H35" s="22">
        <v>6267.2</v>
      </c>
      <c r="I35" s="6">
        <v>20.9</v>
      </c>
      <c r="J35" s="24">
        <v>73.356097560975599</v>
      </c>
      <c r="K35" s="23">
        <v>138.19999999999999</v>
      </c>
      <c r="L35" s="20">
        <v>66069</v>
      </c>
      <c r="M35" s="38">
        <v>0.58090745414486955</v>
      </c>
      <c r="N35" s="46">
        <f t="shared" si="1"/>
        <v>10.31085295037232</v>
      </c>
      <c r="O35" s="47">
        <f t="shared" si="2"/>
        <v>4.2953256307995638</v>
      </c>
      <c r="P35" s="49">
        <v>7.0136449092913118</v>
      </c>
      <c r="Q35" s="48">
        <v>7.9184703153853979</v>
      </c>
      <c r="R35" s="48">
        <v>-6.516239317873028</v>
      </c>
      <c r="S35" s="47">
        <v>0.58090745414486955</v>
      </c>
      <c r="T35" s="52">
        <v>29.5</v>
      </c>
      <c r="U35" s="52">
        <v>16.3</v>
      </c>
    </row>
    <row r="36" spans="1:21" x14ac:dyDescent="0.45">
      <c r="A36" s="17" t="s">
        <v>19</v>
      </c>
      <c r="B36" s="11">
        <v>2079.6999999999998</v>
      </c>
      <c r="C36" s="11">
        <v>55.689</v>
      </c>
      <c r="D36" s="11">
        <v>118.7</v>
      </c>
      <c r="E36" s="11">
        <v>41.64</v>
      </c>
      <c r="F36" s="8">
        <v>40.701999999999998</v>
      </c>
      <c r="G36" s="19">
        <v>164865</v>
      </c>
      <c r="H36" s="22">
        <v>6466.2</v>
      </c>
      <c r="I36" s="6">
        <v>22.9</v>
      </c>
      <c r="J36" s="24">
        <v>73.804878048780495</v>
      </c>
      <c r="K36" s="23">
        <v>145.80000000000001</v>
      </c>
      <c r="L36" s="20">
        <v>48917</v>
      </c>
      <c r="M36" s="38">
        <v>0.57349307069368571</v>
      </c>
      <c r="N36" s="46">
        <f t="shared" si="1"/>
        <v>10.341500208014773</v>
      </c>
      <c r="O36" s="47">
        <f t="shared" si="2"/>
        <v>4.3014248276439933</v>
      </c>
      <c r="P36" s="49">
        <v>7.020596381100872</v>
      </c>
      <c r="Q36" s="48">
        <v>7.940105028294278</v>
      </c>
      <c r="R36" s="48">
        <v>-6.6209502121910475</v>
      </c>
      <c r="S36" s="47">
        <v>0.57349307069368571</v>
      </c>
      <c r="T36" s="52">
        <v>30.2</v>
      </c>
      <c r="U36" s="52">
        <v>15.8</v>
      </c>
    </row>
    <row r="37" spans="1:21" x14ac:dyDescent="0.45">
      <c r="A37" s="17" t="s">
        <v>20</v>
      </c>
      <c r="B37" s="11">
        <v>2377.6</v>
      </c>
      <c r="C37" s="11">
        <v>56.787999999999997</v>
      </c>
      <c r="D37" s="11">
        <v>134.4</v>
      </c>
      <c r="E37" s="11">
        <v>42.865000000000002</v>
      </c>
      <c r="F37" s="8">
        <v>44.378</v>
      </c>
      <c r="G37" s="19">
        <v>167746</v>
      </c>
      <c r="H37" s="22">
        <v>6450.4</v>
      </c>
      <c r="I37" s="6">
        <v>25.4</v>
      </c>
      <c r="J37" s="24">
        <v>73.609756097561004</v>
      </c>
      <c r="K37" s="23">
        <v>152.1</v>
      </c>
      <c r="L37" s="20">
        <v>61837</v>
      </c>
      <c r="M37" s="38">
        <v>0.55363766805959769</v>
      </c>
      <c r="N37" s="46">
        <f t="shared" si="1"/>
        <v>10.371577537789401</v>
      </c>
      <c r="O37" s="47">
        <f t="shared" si="2"/>
        <v>4.2987775726234867</v>
      </c>
      <c r="P37" s="49">
        <v>7.0253797201945556</v>
      </c>
      <c r="Q37" s="48">
        <v>7.9627941499523809</v>
      </c>
      <c r="R37" s="48">
        <v>-6.6445068861739571</v>
      </c>
      <c r="S37" s="47">
        <v>0.55363766805959769</v>
      </c>
      <c r="T37" s="52">
        <v>31</v>
      </c>
      <c r="U37" s="52">
        <v>16.3</v>
      </c>
    </row>
    <row r="38" spans="1:21" x14ac:dyDescent="0.45">
      <c r="A38" s="17" t="s">
        <v>21</v>
      </c>
      <c r="B38" s="11">
        <v>2617</v>
      </c>
      <c r="C38" s="11">
        <v>57.79</v>
      </c>
      <c r="D38" s="11">
        <v>146.9</v>
      </c>
      <c r="E38" s="11">
        <v>42.661000000000001</v>
      </c>
      <c r="F38" s="8">
        <v>48.521999999999998</v>
      </c>
      <c r="G38" s="19">
        <v>170130</v>
      </c>
      <c r="H38" s="22">
        <v>6617.7</v>
      </c>
      <c r="I38" s="6">
        <v>28.3</v>
      </c>
      <c r="J38" s="24">
        <v>74.009756097560995</v>
      </c>
      <c r="K38" s="23">
        <v>159.6</v>
      </c>
      <c r="L38" s="20">
        <v>65872</v>
      </c>
      <c r="M38" s="38">
        <v>0.56494688988755903</v>
      </c>
      <c r="N38" s="46">
        <f t="shared" si="1"/>
        <v>10.364129213464588</v>
      </c>
      <c r="O38" s="47">
        <f t="shared" si="2"/>
        <v>4.3041969236703812</v>
      </c>
      <c r="P38" s="49">
        <v>7.0301460480513471</v>
      </c>
      <c r="Q38" s="48">
        <v>7.9890745377012227</v>
      </c>
      <c r="R38" s="48">
        <v>-6.6469374543411455</v>
      </c>
      <c r="S38" s="47">
        <v>0.56494688988755903</v>
      </c>
      <c r="T38" s="52">
        <v>31.6</v>
      </c>
      <c r="U38" s="52">
        <v>16.5</v>
      </c>
    </row>
    <row r="39" spans="1:21" x14ac:dyDescent="0.45">
      <c r="A39" s="17" t="s">
        <v>22</v>
      </c>
      <c r="B39" s="11">
        <v>2768.6</v>
      </c>
      <c r="C39" s="11">
        <v>58.71</v>
      </c>
      <c r="D39" s="11">
        <v>156.69999999999999</v>
      </c>
      <c r="E39" s="11">
        <v>42.674999999999997</v>
      </c>
      <c r="F39" s="8">
        <v>51.53</v>
      </c>
      <c r="G39" s="19">
        <v>172271</v>
      </c>
      <c r="H39" s="22">
        <v>6491.3</v>
      </c>
      <c r="I39" s="6">
        <v>31</v>
      </c>
      <c r="J39" s="24">
        <v>74.360975609756096</v>
      </c>
      <c r="K39" s="23">
        <v>165.7</v>
      </c>
      <c r="L39" s="20">
        <v>57943</v>
      </c>
      <c r="M39" s="38">
        <v>0.53683483042373403</v>
      </c>
      <c r="N39" s="46">
        <f t="shared" si="1"/>
        <v>10.347789540601063</v>
      </c>
      <c r="O39" s="47">
        <f t="shared" si="2"/>
        <v>4.308931282855343</v>
      </c>
      <c r="P39" s="49">
        <v>7.0390897556659295</v>
      </c>
      <c r="Q39" s="48">
        <v>8.0149484615386086</v>
      </c>
      <c r="R39" s="48">
        <v>-6.6886665046146234</v>
      </c>
      <c r="S39" s="47">
        <v>0.53683483042373403</v>
      </c>
      <c r="T39" s="52">
        <v>34</v>
      </c>
      <c r="U39" s="52">
        <v>16.8</v>
      </c>
    </row>
    <row r="40" spans="1:21" x14ac:dyDescent="0.45">
      <c r="A40" s="17" t="s">
        <v>23</v>
      </c>
      <c r="B40" s="11">
        <v>2849.6</v>
      </c>
      <c r="C40" s="11">
        <v>59.738</v>
      </c>
      <c r="D40" s="11">
        <v>170.4</v>
      </c>
      <c r="E40" s="11">
        <v>45.314999999999998</v>
      </c>
      <c r="F40" s="8">
        <v>53.554000000000002</v>
      </c>
      <c r="G40" s="19">
        <v>174216</v>
      </c>
      <c r="H40" s="22">
        <v>6792</v>
      </c>
      <c r="I40" s="6">
        <v>34.299999999999997</v>
      </c>
      <c r="J40" s="24">
        <v>74.463414634146304</v>
      </c>
      <c r="K40" s="23">
        <v>175</v>
      </c>
      <c r="L40" s="20">
        <v>57022</v>
      </c>
      <c r="M40" s="38">
        <v>0.55691963134867428</v>
      </c>
      <c r="N40" s="46">
        <f t="shared" si="1"/>
        <v>10.326872978205582</v>
      </c>
      <c r="O40" s="47">
        <f t="shared" si="2"/>
        <v>4.3103079260305694</v>
      </c>
      <c r="P40" s="49">
        <v>7.0612289797622969</v>
      </c>
      <c r="Q40" s="48">
        <v>8.0464204898147536</v>
      </c>
      <c r="R40" s="48">
        <v>-6.7264629300905705</v>
      </c>
      <c r="S40" s="47">
        <v>0.55691963134867428</v>
      </c>
      <c r="T40" s="52">
        <v>32.5</v>
      </c>
      <c r="U40" s="52">
        <v>16.600000000000001</v>
      </c>
    </row>
    <row r="41" spans="1:21" x14ac:dyDescent="0.45">
      <c r="A41" s="17" t="s">
        <v>24</v>
      </c>
      <c r="B41" s="11">
        <v>2969.8</v>
      </c>
      <c r="C41" s="11">
        <v>61.018000000000001</v>
      </c>
      <c r="D41" s="11">
        <v>192.5</v>
      </c>
      <c r="E41" s="11">
        <v>50.194000000000003</v>
      </c>
      <c r="F41" s="8">
        <v>55.459000000000003</v>
      </c>
      <c r="G41" s="19">
        <v>176383</v>
      </c>
      <c r="H41" s="22">
        <v>7285</v>
      </c>
      <c r="I41" s="6">
        <v>37.700000000000003</v>
      </c>
      <c r="J41" s="24">
        <v>74.563414634146397</v>
      </c>
      <c r="K41" s="23">
        <v>190.2</v>
      </c>
      <c r="L41" s="20">
        <v>67263</v>
      </c>
      <c r="M41" s="38">
        <v>0.59044702334939347</v>
      </c>
      <c r="N41" s="46">
        <f t="shared" si="1"/>
        <v>10.320873578373925</v>
      </c>
      <c r="O41" s="47">
        <f t="shared" si="2"/>
        <v>4.3116499664604708</v>
      </c>
      <c r="P41" s="49">
        <v>7.0913383471503302</v>
      </c>
      <c r="Q41" s="48">
        <v>8.0907557476648453</v>
      </c>
      <c r="R41" s="48">
        <v>-6.7085092647391376</v>
      </c>
      <c r="S41" s="47">
        <v>0.59044702334939347</v>
      </c>
      <c r="T41" s="52">
        <v>33.9</v>
      </c>
      <c r="U41" s="52">
        <v>17.3</v>
      </c>
    </row>
    <row r="42" spans="1:21" x14ac:dyDescent="0.45">
      <c r="A42" s="17" t="s">
        <v>25</v>
      </c>
      <c r="B42" s="11">
        <v>3105.5</v>
      </c>
      <c r="C42" s="11">
        <v>62.618000000000002</v>
      </c>
      <c r="D42" s="11">
        <v>218.8</v>
      </c>
      <c r="E42" s="11">
        <v>56.533999999999999</v>
      </c>
      <c r="F42" s="8">
        <v>57.235999999999997</v>
      </c>
      <c r="G42" s="19">
        <v>178206</v>
      </c>
      <c r="H42" s="22">
        <v>7593.8</v>
      </c>
      <c r="I42" s="6">
        <v>41.2</v>
      </c>
      <c r="J42" s="24">
        <v>74.563414634146397</v>
      </c>
      <c r="K42" s="23">
        <v>208.8</v>
      </c>
      <c r="L42" s="20">
        <v>71663</v>
      </c>
      <c r="M42" s="38">
        <v>0.60038614653593814</v>
      </c>
      <c r="N42" s="46">
        <f t="shared" si="1"/>
        <v>10.323732221421542</v>
      </c>
      <c r="O42" s="47">
        <f t="shared" si="2"/>
        <v>4.3116499664604708</v>
      </c>
      <c r="P42" s="49">
        <v>7.1268826818379791</v>
      </c>
      <c r="Q42" s="48">
        <v>8.1480364389618192</v>
      </c>
      <c r="R42" s="48">
        <v>-6.6794464825138116</v>
      </c>
      <c r="S42" s="47">
        <v>0.60038614653593814</v>
      </c>
      <c r="T42" s="52">
        <v>35.299999999999997</v>
      </c>
      <c r="U42" s="52">
        <v>16.899999999999999</v>
      </c>
    </row>
    <row r="43" spans="1:21" x14ac:dyDescent="0.45">
      <c r="A43" s="17" t="s">
        <v>26</v>
      </c>
      <c r="B43" s="11">
        <v>3294.6</v>
      </c>
      <c r="C43" s="11">
        <v>64.34</v>
      </c>
      <c r="D43" s="11">
        <v>237.2</v>
      </c>
      <c r="E43" s="11">
        <v>60.966999999999999</v>
      </c>
      <c r="F43" s="8">
        <v>58.393000000000001</v>
      </c>
      <c r="G43" s="19">
        <v>180587</v>
      </c>
      <c r="H43" s="22">
        <v>7860.5</v>
      </c>
      <c r="I43" s="6">
        <v>44.5</v>
      </c>
      <c r="J43" s="24">
        <v>74.614634146341501</v>
      </c>
      <c r="K43" s="23">
        <v>217.3</v>
      </c>
      <c r="L43" s="20">
        <v>70803</v>
      </c>
      <c r="M43" s="38">
        <v>0.61243861588236403</v>
      </c>
      <c r="N43" s="46">
        <f t="shared" si="1"/>
        <v>10.34955683273602</v>
      </c>
      <c r="O43" s="47">
        <f t="shared" si="2"/>
        <v>4.3123366561527749</v>
      </c>
      <c r="P43" s="49">
        <v>7.1651017427448389</v>
      </c>
      <c r="Q43" s="48">
        <v>8.1950322311202317</v>
      </c>
      <c r="R43" s="48">
        <v>-6.6674772106614961</v>
      </c>
      <c r="S43" s="47">
        <v>0.61243861588236403</v>
      </c>
      <c r="T43" s="52">
        <v>33</v>
      </c>
      <c r="U43" s="52">
        <v>17.899999999999999</v>
      </c>
    </row>
    <row r="44" spans="1:21" x14ac:dyDescent="0.45">
      <c r="A44" s="17" t="s">
        <v>27</v>
      </c>
      <c r="B44" s="11">
        <v>3477.8</v>
      </c>
      <c r="C44" s="11">
        <v>66.12</v>
      </c>
      <c r="D44" s="11">
        <v>253.7</v>
      </c>
      <c r="E44" s="11">
        <v>64.55</v>
      </c>
      <c r="F44" s="8">
        <v>59.878999999999998</v>
      </c>
      <c r="G44" s="19">
        <v>182753</v>
      </c>
      <c r="H44" s="22">
        <v>8132.6</v>
      </c>
      <c r="I44" s="6">
        <v>48.8</v>
      </c>
      <c r="J44" s="24">
        <v>74.765853658536599</v>
      </c>
      <c r="K44" s="23">
        <v>226.3</v>
      </c>
      <c r="L44" s="20">
        <v>82814</v>
      </c>
      <c r="M44" s="38">
        <v>0.61970660129064858</v>
      </c>
      <c r="N44" s="46">
        <f t="shared" si="1"/>
        <v>10.366619280209195</v>
      </c>
      <c r="O44" s="47">
        <f t="shared" si="2"/>
        <v>4.3143612788604999</v>
      </c>
      <c r="P44" s="49">
        <v>7.2088887445197205</v>
      </c>
      <c r="Q44" s="48">
        <v>8.2359751946344399</v>
      </c>
      <c r="R44" s="48">
        <v>-6.6126490617165299</v>
      </c>
      <c r="S44" s="47">
        <v>0.61970660129064858</v>
      </c>
      <c r="T44" s="52">
        <v>38.700000000000003</v>
      </c>
      <c r="U44" s="52">
        <v>17.5</v>
      </c>
    </row>
    <row r="45" spans="1:21" x14ac:dyDescent="0.45">
      <c r="A45" s="17" t="s">
        <v>28</v>
      </c>
      <c r="B45" s="11">
        <v>3666.1</v>
      </c>
      <c r="C45" s="11">
        <v>67.683000000000007</v>
      </c>
      <c r="D45" s="11">
        <v>257.5</v>
      </c>
      <c r="E45" s="11">
        <v>63.99</v>
      </c>
      <c r="F45" s="8">
        <v>61.973999999999997</v>
      </c>
      <c r="G45" s="19">
        <v>184613</v>
      </c>
      <c r="H45" s="22">
        <v>8474.5</v>
      </c>
      <c r="I45" s="6">
        <v>54.4</v>
      </c>
      <c r="J45" s="24">
        <v>74.765853658536599</v>
      </c>
      <c r="K45" s="23">
        <v>229</v>
      </c>
      <c r="L45" s="20">
        <v>77832</v>
      </c>
      <c r="M45" s="38">
        <v>0.6336727424641807</v>
      </c>
      <c r="N45" s="46">
        <f t="shared" si="1"/>
        <v>10.374832486307737</v>
      </c>
      <c r="O45" s="47">
        <f t="shared" si="2"/>
        <v>4.3143612788604999</v>
      </c>
      <c r="P45" s="49">
        <v>7.2594307401492308</v>
      </c>
      <c r="Q45" s="48">
        <v>8.264223182845992</v>
      </c>
      <c r="R45" s="48">
        <v>-6.5988864153968887</v>
      </c>
      <c r="S45" s="47">
        <v>0.6336727424641807</v>
      </c>
      <c r="T45" s="52">
        <v>39.1</v>
      </c>
      <c r="U45" s="52">
        <v>18.3</v>
      </c>
    </row>
    <row r="46" spans="1:21" x14ac:dyDescent="0.45">
      <c r="A46" s="17" t="s">
        <v>29</v>
      </c>
      <c r="B46" s="11">
        <v>3865.4</v>
      </c>
      <c r="C46" s="11">
        <v>69.183999999999997</v>
      </c>
      <c r="D46" s="11">
        <v>269.89999999999998</v>
      </c>
      <c r="E46" s="11">
        <v>65.385000000000005</v>
      </c>
      <c r="F46" s="8">
        <v>64.388000000000005</v>
      </c>
      <c r="G46" s="19">
        <v>186393</v>
      </c>
      <c r="H46" s="22">
        <v>8786.4</v>
      </c>
      <c r="I46" s="6">
        <v>60.6</v>
      </c>
      <c r="J46" s="24">
        <v>75.017073170731706</v>
      </c>
      <c r="K46" s="23">
        <v>233.3</v>
      </c>
      <c r="L46" s="20">
        <v>95500</v>
      </c>
      <c r="M46" s="38">
        <v>0.62733824186822484</v>
      </c>
      <c r="N46" s="46">
        <f t="shared" si="1"/>
        <v>10.379961285279347</v>
      </c>
      <c r="O46" s="47">
        <f t="shared" si="2"/>
        <v>4.3177157299061619</v>
      </c>
      <c r="P46" s="49">
        <v>7.3131877428303804</v>
      </c>
      <c r="Q46" s="48">
        <v>8.2863640665403206</v>
      </c>
      <c r="R46" s="48">
        <v>-6.5254380728701671</v>
      </c>
      <c r="S46" s="47">
        <v>0.62733824186822484</v>
      </c>
      <c r="T46" s="52">
        <v>38.5</v>
      </c>
      <c r="U46" s="52">
        <v>19.899999999999999</v>
      </c>
    </row>
    <row r="47" spans="1:21" x14ac:dyDescent="0.45">
      <c r="A47" s="17" t="s">
        <v>30</v>
      </c>
      <c r="B47" s="11">
        <v>4056.8</v>
      </c>
      <c r="C47" s="11">
        <v>70.802000000000007</v>
      </c>
      <c r="D47" s="11">
        <v>289.7</v>
      </c>
      <c r="E47" s="11">
        <v>68.453999999999994</v>
      </c>
      <c r="F47" s="8">
        <v>66.774000000000001</v>
      </c>
      <c r="G47" s="19">
        <v>189164</v>
      </c>
      <c r="H47" s="22">
        <v>8955</v>
      </c>
      <c r="I47" s="6">
        <v>66</v>
      </c>
      <c r="J47" s="24">
        <v>75.214634146341496</v>
      </c>
      <c r="K47" s="23">
        <v>239.8</v>
      </c>
      <c r="L47" s="20">
        <v>90407</v>
      </c>
      <c r="M47" s="38">
        <v>0.63035090549767181</v>
      </c>
      <c r="N47" s="46">
        <f t="shared" si="1"/>
        <v>10.377147082559908</v>
      </c>
      <c r="O47" s="47">
        <f t="shared" si="2"/>
        <v>4.3203458150329448</v>
      </c>
      <c r="P47" s="49">
        <v>7.3604091882556917</v>
      </c>
      <c r="Q47" s="48">
        <v>8.305544803447555</v>
      </c>
      <c r="R47" s="48">
        <v>-6.4996915120164616</v>
      </c>
      <c r="S47" s="47">
        <v>0.63035090549767181</v>
      </c>
      <c r="T47" s="52">
        <v>39.700000000000003</v>
      </c>
      <c r="U47" s="52">
        <v>21</v>
      </c>
    </row>
    <row r="48" spans="1:21" x14ac:dyDescent="0.45">
      <c r="A48" s="17" t="s">
        <v>31</v>
      </c>
      <c r="B48" s="11">
        <v>4195.8999999999996</v>
      </c>
      <c r="C48" s="11">
        <v>72.260000000000005</v>
      </c>
      <c r="D48" s="11">
        <v>293.7</v>
      </c>
      <c r="E48" s="11">
        <v>67.956999999999994</v>
      </c>
      <c r="F48" s="8">
        <v>68.992999999999995</v>
      </c>
      <c r="G48" s="19">
        <v>190925</v>
      </c>
      <c r="H48" s="22">
        <v>8948.4</v>
      </c>
      <c r="I48" s="6">
        <v>70.599999999999994</v>
      </c>
      <c r="J48" s="24">
        <v>75.365853658536594</v>
      </c>
      <c r="K48" s="23">
        <v>240.9</v>
      </c>
      <c r="L48" s="20">
        <v>96431</v>
      </c>
      <c r="M48" s="38">
        <v>0.62573691159327083</v>
      </c>
      <c r="N48" s="46">
        <f t="shared" si="1"/>
        <v>10.368902871031242</v>
      </c>
      <c r="O48" s="47">
        <f t="shared" si="2"/>
        <v>4.3223543031874838</v>
      </c>
      <c r="P48" s="49">
        <v>7.4004381879835597</v>
      </c>
      <c r="Q48" s="48">
        <v>8.3173080929244598</v>
      </c>
      <c r="R48" s="48">
        <v>-6.464477620043966</v>
      </c>
      <c r="S48" s="47">
        <v>0.62573691159327083</v>
      </c>
      <c r="T48" s="52">
        <v>42</v>
      </c>
      <c r="U48" s="52">
        <v>22.2</v>
      </c>
    </row>
    <row r="49" spans="1:21" x14ac:dyDescent="0.45">
      <c r="A49" s="17" t="s">
        <v>32</v>
      </c>
      <c r="B49" s="11">
        <v>4371.7</v>
      </c>
      <c r="C49" s="11">
        <v>73.614999999999995</v>
      </c>
      <c r="D49" s="11">
        <v>294.8</v>
      </c>
      <c r="E49" s="11">
        <v>67.682000000000002</v>
      </c>
      <c r="F49" s="8">
        <v>70.563999999999993</v>
      </c>
      <c r="G49" s="19">
        <v>192805</v>
      </c>
      <c r="H49" s="22">
        <v>9266.6</v>
      </c>
      <c r="I49" s="6">
        <v>76.400000000000006</v>
      </c>
      <c r="J49" s="24">
        <v>75.6170731707317</v>
      </c>
      <c r="K49" s="23">
        <v>238</v>
      </c>
      <c r="L49" s="20">
        <v>97437</v>
      </c>
      <c r="M49" s="38">
        <v>0.65740786328328038</v>
      </c>
      <c r="N49" s="46">
        <f t="shared" si="1"/>
        <v>10.377633278546766</v>
      </c>
      <c r="O49" s="47">
        <f t="shared" si="2"/>
        <v>4.3256820932801583</v>
      </c>
      <c r="P49" s="49">
        <v>7.442636515339407</v>
      </c>
      <c r="Q49" s="48">
        <v>8.3188141361960088</v>
      </c>
      <c r="R49" s="48">
        <v>-6.4403619951862696</v>
      </c>
      <c r="S49" s="47">
        <v>0.65740786328328038</v>
      </c>
      <c r="T49" s="52">
        <v>44</v>
      </c>
      <c r="U49" s="52">
        <v>23.7</v>
      </c>
    </row>
    <row r="50" spans="1:21" x14ac:dyDescent="0.45">
      <c r="A50" s="17" t="s">
        <v>33</v>
      </c>
      <c r="B50" s="11">
        <v>4563.3999999999996</v>
      </c>
      <c r="C50" s="11">
        <v>74.724999999999994</v>
      </c>
      <c r="D50" s="11">
        <v>290.5</v>
      </c>
      <c r="E50" s="11">
        <v>65.343999999999994</v>
      </c>
      <c r="F50" s="8">
        <v>72.244</v>
      </c>
      <c r="G50" s="19">
        <v>194838</v>
      </c>
      <c r="H50" s="22">
        <v>9521</v>
      </c>
      <c r="I50" s="6">
        <v>81.099999999999994</v>
      </c>
      <c r="J50" s="24">
        <v>75.419512195121996</v>
      </c>
      <c r="K50" s="23">
        <v>234.4</v>
      </c>
      <c r="L50" s="20">
        <v>98340</v>
      </c>
      <c r="M50" s="38">
        <v>0.64885543741760388</v>
      </c>
      <c r="N50" s="46">
        <f t="shared" si="1"/>
        <v>10.386530981067306</v>
      </c>
      <c r="O50" s="47">
        <f t="shared" si="2"/>
        <v>4.3230660239641869</v>
      </c>
      <c r="P50" s="49">
        <v>7.479432257888706</v>
      </c>
      <c r="Q50" s="48">
        <v>8.3121982170390769</v>
      </c>
      <c r="R50" s="48">
        <v>-6.4242141777398922</v>
      </c>
      <c r="S50" s="47">
        <v>0.64885543741760388</v>
      </c>
      <c r="T50" s="52">
        <v>42.7</v>
      </c>
      <c r="U50" s="52">
        <v>23.6</v>
      </c>
    </row>
    <row r="51" spans="1:21" x14ac:dyDescent="0.45">
      <c r="A51" s="17" t="s">
        <v>34</v>
      </c>
      <c r="B51" s="11">
        <v>4811.8</v>
      </c>
      <c r="C51" s="11">
        <v>75.692999999999998</v>
      </c>
      <c r="D51" s="11">
        <v>293.60000000000002</v>
      </c>
      <c r="E51" s="11">
        <v>64.497</v>
      </c>
      <c r="F51" s="8">
        <v>73.781000000000006</v>
      </c>
      <c r="G51" s="19">
        <v>196815</v>
      </c>
      <c r="H51" s="22">
        <v>9905.4</v>
      </c>
      <c r="I51" s="6">
        <v>86.4</v>
      </c>
      <c r="J51" s="24">
        <v>75.619512195121999</v>
      </c>
      <c r="K51" s="23">
        <v>233.3</v>
      </c>
      <c r="L51" s="20">
        <v>101607</v>
      </c>
      <c r="M51" s="38">
        <v>0.65430606643667866</v>
      </c>
      <c r="N51" s="46">
        <f t="shared" si="1"/>
        <v>10.408386531330189</v>
      </c>
      <c r="O51" s="47">
        <f t="shared" si="2"/>
        <v>4.3257143477030491</v>
      </c>
      <c r="P51" s="49">
        <v>7.5147214258332031</v>
      </c>
      <c r="Q51" s="48">
        <v>8.3031721699248315</v>
      </c>
      <c r="R51" s="48">
        <v>-6.4060583289166448</v>
      </c>
      <c r="S51" s="47">
        <v>0.65430606643667866</v>
      </c>
      <c r="T51" s="52">
        <v>44.9</v>
      </c>
      <c r="U51" s="52">
        <v>24.1</v>
      </c>
    </row>
    <row r="52" spans="1:21" x14ac:dyDescent="0.45">
      <c r="A52" s="17" t="s">
        <v>35</v>
      </c>
      <c r="B52" s="11">
        <v>5034.8999999999996</v>
      </c>
      <c r="C52" s="11">
        <v>76.757999999999996</v>
      </c>
      <c r="D52" s="11">
        <v>309.2</v>
      </c>
      <c r="E52" s="11">
        <v>65.866</v>
      </c>
      <c r="F52" s="8">
        <v>75.320999999999998</v>
      </c>
      <c r="G52" s="19">
        <v>198584</v>
      </c>
      <c r="H52" s="22">
        <v>10174.799999999999</v>
      </c>
      <c r="I52" s="6">
        <v>92.3</v>
      </c>
      <c r="J52" s="24">
        <v>75.621951219512198</v>
      </c>
      <c r="K52" s="23">
        <v>238.7</v>
      </c>
      <c r="L52" s="20">
        <v>101392</v>
      </c>
      <c r="M52" s="38">
        <v>0.65635990430383251</v>
      </c>
      <c r="N52" s="46">
        <f t="shared" si="1"/>
        <v>10.424103244147526</v>
      </c>
      <c r="O52" s="47">
        <f t="shared" si="2"/>
        <v>4.3257466010856245</v>
      </c>
      <c r="P52" s="49">
        <v>7.5503874090897067</v>
      </c>
      <c r="Q52" s="48">
        <v>8.3009433686126766</v>
      </c>
      <c r="R52" s="48">
        <v>-6.3969457269964378</v>
      </c>
      <c r="S52" s="47">
        <v>0.65635990430383251</v>
      </c>
      <c r="T52" s="52">
        <v>44.9</v>
      </c>
      <c r="U52" s="52">
        <v>23.2</v>
      </c>
    </row>
    <row r="53" spans="1:21" x14ac:dyDescent="0.45">
      <c r="A53" s="17" t="s">
        <v>36</v>
      </c>
      <c r="B53" s="11">
        <v>5218.3</v>
      </c>
      <c r="C53" s="11">
        <v>77.997</v>
      </c>
      <c r="D53" s="11">
        <v>327.2</v>
      </c>
      <c r="E53" s="11">
        <v>68.853999999999999</v>
      </c>
      <c r="F53" s="8">
        <v>76.694999999999993</v>
      </c>
      <c r="G53" s="19">
        <v>200591</v>
      </c>
      <c r="H53" s="22">
        <v>10561</v>
      </c>
      <c r="I53" s="6">
        <v>99.6</v>
      </c>
      <c r="J53" s="24">
        <v>76.026829268292701</v>
      </c>
      <c r="K53" s="23">
        <v>251.2</v>
      </c>
      <c r="L53" s="20">
        <v>109492</v>
      </c>
      <c r="M53" s="38">
        <v>0.67787829306949976</v>
      </c>
      <c r="N53" s="46">
        <f t="shared" si="1"/>
        <v>10.431747895989039</v>
      </c>
      <c r="O53" s="47">
        <f t="shared" si="2"/>
        <v>4.3310862946786628</v>
      </c>
      <c r="P53" s="49">
        <v>7.5900677827272176</v>
      </c>
      <c r="Q53" s="48">
        <v>8.3118081651784159</v>
      </c>
      <c r="R53" s="48">
        <v>-6.3698039434778995</v>
      </c>
      <c r="S53" s="47">
        <v>0.67787829306949976</v>
      </c>
      <c r="T53" s="52">
        <v>44.4</v>
      </c>
      <c r="U53" s="52">
        <v>24.8</v>
      </c>
    </row>
    <row r="54" spans="1:21" x14ac:dyDescent="0.45">
      <c r="A54" s="17" t="s">
        <v>37</v>
      </c>
      <c r="B54" s="11">
        <v>5426.7</v>
      </c>
      <c r="C54" s="11">
        <v>79.173000000000002</v>
      </c>
      <c r="D54" s="11">
        <v>329.6</v>
      </c>
      <c r="E54" s="11">
        <v>68.784000000000006</v>
      </c>
      <c r="F54" s="8">
        <v>78.009</v>
      </c>
      <c r="G54" s="19">
        <v>203133</v>
      </c>
      <c r="H54" s="22">
        <v>11034.9</v>
      </c>
      <c r="I54" s="6">
        <v>107.1</v>
      </c>
      <c r="J54" s="24">
        <v>76.429268292682906</v>
      </c>
      <c r="K54" s="23">
        <v>259.7</v>
      </c>
      <c r="L54" s="20">
        <v>111813</v>
      </c>
      <c r="M54" s="38">
        <v>0.69295589338729813</v>
      </c>
      <c r="N54" s="46">
        <f t="shared" si="1"/>
        <v>10.441326816773412</v>
      </c>
      <c r="O54" s="47">
        <f t="shared" si="2"/>
        <v>4.3363657156473137</v>
      </c>
      <c r="P54" s="49">
        <v>7.6308422832565901</v>
      </c>
      <c r="Q54" s="48">
        <v>8.325703511069344</v>
      </c>
      <c r="R54" s="48">
        <v>-6.3486031539727943</v>
      </c>
      <c r="S54" s="47">
        <v>0.69295589338729813</v>
      </c>
      <c r="T54" s="52">
        <v>45.9</v>
      </c>
      <c r="U54" s="52">
        <v>26.4</v>
      </c>
    </row>
    <row r="55" spans="1:21" x14ac:dyDescent="0.45">
      <c r="A55" s="17" t="s">
        <v>38</v>
      </c>
      <c r="B55" s="11">
        <v>5649.9</v>
      </c>
      <c r="C55" s="11">
        <v>80.412000000000006</v>
      </c>
      <c r="D55" s="11">
        <v>341.4</v>
      </c>
      <c r="E55" s="11">
        <v>70.655000000000001</v>
      </c>
      <c r="F55" s="8">
        <v>78.855000000000004</v>
      </c>
      <c r="G55" s="19">
        <v>205220</v>
      </c>
      <c r="H55" s="22">
        <v>11525.9</v>
      </c>
      <c r="I55" s="6">
        <v>115.2</v>
      </c>
      <c r="J55" s="24">
        <v>76.580487804878103</v>
      </c>
      <c r="K55" s="23">
        <v>268.60000000000002</v>
      </c>
      <c r="L55" s="20">
        <v>147308</v>
      </c>
      <c r="M55" s="38">
        <v>0.71479681269989437</v>
      </c>
      <c r="N55" s="46">
        <f t="shared" si="1"/>
        <v>10.460625292465455</v>
      </c>
      <c r="O55" s="47">
        <f t="shared" si="2"/>
        <v>4.3383423159019099</v>
      </c>
      <c r="P55" s="49">
        <v>7.6752787927534021</v>
      </c>
      <c r="Q55" s="48">
        <v>8.3425749612114064</v>
      </c>
      <c r="R55" s="48">
        <v>-6.2439146577246687</v>
      </c>
      <c r="S55" s="47">
        <v>0.71479681269989437</v>
      </c>
      <c r="T55" s="52">
        <v>44.8</v>
      </c>
      <c r="U55" s="52">
        <v>24.9</v>
      </c>
    </row>
    <row r="56" spans="1:21" x14ac:dyDescent="0.45">
      <c r="A56" s="17" t="s">
        <v>39</v>
      </c>
      <c r="B56" s="11">
        <v>5964.1</v>
      </c>
      <c r="C56" s="11">
        <v>81.843000000000004</v>
      </c>
      <c r="D56" s="11">
        <v>368.3</v>
      </c>
      <c r="E56" s="11">
        <v>74.831000000000003</v>
      </c>
      <c r="F56" s="8">
        <v>80.061000000000007</v>
      </c>
      <c r="G56" s="19">
        <v>207753</v>
      </c>
      <c r="H56" s="22">
        <v>12065.9</v>
      </c>
      <c r="I56" s="6">
        <v>123.9</v>
      </c>
      <c r="J56" s="24">
        <v>76.582926829268303</v>
      </c>
      <c r="K56" s="23">
        <v>280.39999999999998</v>
      </c>
      <c r="L56" s="20">
        <v>153460</v>
      </c>
      <c r="M56" s="38">
        <v>0.73192154205654858</v>
      </c>
      <c r="N56" s="46">
        <f t="shared" si="1"/>
        <v>10.487300189801623</v>
      </c>
      <c r="O56" s="47">
        <f t="shared" si="2"/>
        <v>4.338374164557103</v>
      </c>
      <c r="P56" s="49">
        <v>7.7200204147713158</v>
      </c>
      <c r="Q56" s="48">
        <v>8.3637858327671974</v>
      </c>
      <c r="R56" s="48">
        <v>-6.1666602767013803</v>
      </c>
      <c r="S56" s="47">
        <v>0.73192154205654858</v>
      </c>
      <c r="T56" s="52">
        <v>45.3</v>
      </c>
      <c r="U56" s="52">
        <v>24.5</v>
      </c>
    </row>
    <row r="57" spans="1:21" x14ac:dyDescent="0.45">
      <c r="A57" s="17" t="s">
        <v>40</v>
      </c>
      <c r="B57" s="11">
        <v>6297.7</v>
      </c>
      <c r="C57" s="11">
        <v>83.334999999999994</v>
      </c>
      <c r="D57" s="11">
        <v>390.2</v>
      </c>
      <c r="E57" s="11">
        <v>77.239000000000004</v>
      </c>
      <c r="F57" s="8">
        <v>81.882999999999996</v>
      </c>
      <c r="G57" s="19">
        <v>212577</v>
      </c>
      <c r="H57" s="22">
        <v>12559.7</v>
      </c>
      <c r="I57" s="6">
        <v>134.30000000000001</v>
      </c>
      <c r="J57" s="24">
        <v>76.636585365853705</v>
      </c>
      <c r="K57" s="23">
        <v>292</v>
      </c>
      <c r="L57" s="20">
        <v>157583</v>
      </c>
      <c r="M57" s="38">
        <v>0.75119121217997664</v>
      </c>
      <c r="N57" s="46">
        <f t="shared" si="1"/>
        <v>10.496269556549626</v>
      </c>
      <c r="O57" s="47">
        <f t="shared" si="2"/>
        <v>4.3390745784666667</v>
      </c>
      <c r="P57" s="49">
        <v>7.7615990859122181</v>
      </c>
      <c r="Q57" s="48">
        <v>8.383856226603303</v>
      </c>
      <c r="R57" s="48">
        <v>-6.1147352864012259</v>
      </c>
      <c r="S57" s="47">
        <v>0.75119121217997664</v>
      </c>
      <c r="T57" s="52">
        <v>44.1</v>
      </c>
      <c r="U57" s="52">
        <v>24.6</v>
      </c>
    </row>
    <row r="58" spans="1:21" x14ac:dyDescent="0.45">
      <c r="A58" s="17" t="s">
        <v>41</v>
      </c>
      <c r="B58" s="11">
        <v>6564.7</v>
      </c>
      <c r="C58" s="11">
        <v>84.992999999999995</v>
      </c>
      <c r="D58" s="11">
        <v>413.5</v>
      </c>
      <c r="E58" s="11">
        <v>80.808999999999997</v>
      </c>
      <c r="F58" s="8">
        <v>83.753</v>
      </c>
      <c r="G58" s="19">
        <v>215093</v>
      </c>
      <c r="H58" s="22">
        <v>12682.2</v>
      </c>
      <c r="I58" s="6">
        <v>143.6</v>
      </c>
      <c r="J58" s="24">
        <v>76.836585365853693</v>
      </c>
      <c r="K58" s="23">
        <v>300.39999999999998</v>
      </c>
      <c r="L58" s="20">
        <v>166040</v>
      </c>
      <c r="M58" s="38">
        <v>0.75247670702786573</v>
      </c>
      <c r="N58" s="46">
        <f t="shared" si="1"/>
        <v>10.50344507008557</v>
      </c>
      <c r="O58" s="47">
        <f t="shared" si="2"/>
        <v>4.34168089867575</v>
      </c>
      <c r="P58" s="49">
        <v>7.8002399268353848</v>
      </c>
      <c r="Q58" s="48">
        <v>8.4028369312025024</v>
      </c>
      <c r="R58" s="48">
        <v>-6.0666245393136213</v>
      </c>
      <c r="S58" s="47">
        <v>0.75247670702786573</v>
      </c>
      <c r="T58" s="52">
        <v>45.5</v>
      </c>
      <c r="U58" s="52">
        <v>25.1</v>
      </c>
    </row>
    <row r="59" spans="1:21" x14ac:dyDescent="0.45">
      <c r="A59" s="17" t="s">
        <v>42</v>
      </c>
      <c r="B59" s="11">
        <v>6857.9</v>
      </c>
      <c r="C59" s="11">
        <v>86.897999999999996</v>
      </c>
      <c r="D59" s="11">
        <v>443.3</v>
      </c>
      <c r="E59" s="11">
        <v>85.831000000000003</v>
      </c>
      <c r="F59" s="8">
        <v>85.037999999999997</v>
      </c>
      <c r="G59" s="19">
        <v>217570</v>
      </c>
      <c r="H59" s="22">
        <v>12908.8</v>
      </c>
      <c r="I59" s="6">
        <v>149.5</v>
      </c>
      <c r="J59" s="24">
        <v>76.936585365853702</v>
      </c>
      <c r="K59" s="23">
        <v>304.2</v>
      </c>
      <c r="L59" s="20">
        <v>167344</v>
      </c>
      <c r="M59" s="38">
        <v>0.77135125256292292</v>
      </c>
      <c r="N59" s="46">
        <f t="shared" si="1"/>
        <v>10.520463163133204</v>
      </c>
      <c r="O59" s="47">
        <f t="shared" si="2"/>
        <v>4.3429815158591101</v>
      </c>
      <c r="P59" s="49">
        <v>7.8307691258755199</v>
      </c>
      <c r="Q59" s="48">
        <v>8.4162586846019511</v>
      </c>
      <c r="R59" s="48">
        <v>-6.0354408759384359</v>
      </c>
      <c r="S59" s="47">
        <v>0.77135125256292292</v>
      </c>
      <c r="T59" s="52">
        <v>47.8</v>
      </c>
      <c r="U59" s="52">
        <v>25.6</v>
      </c>
    </row>
    <row r="60" spans="1:21" x14ac:dyDescent="0.45">
      <c r="A60" s="17" t="s">
        <v>43</v>
      </c>
      <c r="B60" s="11">
        <v>7154.8</v>
      </c>
      <c r="C60" s="11">
        <v>88.884</v>
      </c>
      <c r="D60" s="11">
        <v>464.6</v>
      </c>
      <c r="E60" s="11">
        <v>88.805999999999997</v>
      </c>
      <c r="F60" s="8">
        <v>86.728999999999999</v>
      </c>
      <c r="G60" s="19">
        <v>221168</v>
      </c>
      <c r="H60" s="22">
        <v>13271.1</v>
      </c>
      <c r="I60" s="6">
        <v>159.5</v>
      </c>
      <c r="J60" s="24">
        <v>77.036585365853696</v>
      </c>
      <c r="K60" s="23">
        <v>312.60000000000002</v>
      </c>
      <c r="L60" s="20">
        <v>168887</v>
      </c>
      <c r="M60" s="38">
        <v>0.79372920356741061</v>
      </c>
      <c r="N60" s="46">
        <f t="shared" si="1"/>
        <v>10.526753295773167</v>
      </c>
      <c r="O60" s="47">
        <f t="shared" si="2"/>
        <v>4.3442804436344478</v>
      </c>
      <c r="P60" s="49">
        <v>7.8606971527908689</v>
      </c>
      <c r="Q60" s="48">
        <v>8.4288816287258701</v>
      </c>
      <c r="R60" s="48">
        <v>-6.0164447084495389</v>
      </c>
      <c r="S60" s="47">
        <v>0.79372920356741061</v>
      </c>
      <c r="T60" s="52">
        <v>48.3</v>
      </c>
      <c r="U60" s="52">
        <v>27.8</v>
      </c>
    </row>
    <row r="61" spans="1:21" x14ac:dyDescent="0.45">
      <c r="A61" s="17" t="s">
        <v>44</v>
      </c>
      <c r="B61" s="11">
        <v>7939.9</v>
      </c>
      <c r="C61" s="11">
        <v>90.863</v>
      </c>
      <c r="D61" s="11">
        <v>488.2</v>
      </c>
      <c r="E61" s="11">
        <v>90.424999999999997</v>
      </c>
      <c r="F61" s="8">
        <v>89.114000000000004</v>
      </c>
      <c r="G61" s="19">
        <v>223357</v>
      </c>
      <c r="H61" s="22">
        <v>13773.5</v>
      </c>
      <c r="I61" s="6">
        <v>169</v>
      </c>
      <c r="J61" s="24">
        <v>77.487804878048806</v>
      </c>
      <c r="K61" s="23">
        <v>320.7</v>
      </c>
      <c r="L61" s="20">
        <v>164172</v>
      </c>
      <c r="M61" s="38">
        <v>0.82021265369617746</v>
      </c>
      <c r="N61" s="46">
        <f t="shared" si="1"/>
        <v>10.593893587464514</v>
      </c>
      <c r="O61" s="47">
        <f t="shared" si="2"/>
        <v>4.3501205675652086</v>
      </c>
      <c r="P61" s="49">
        <v>7.8877322534001717</v>
      </c>
      <c r="Q61" s="48">
        <v>8.4424658974240394</v>
      </c>
      <c r="R61" s="48">
        <v>-6.0150006308653721</v>
      </c>
      <c r="S61" s="47">
        <v>0.82021265369617746</v>
      </c>
      <c r="T61" s="52">
        <v>48.9</v>
      </c>
      <c r="U61" s="52">
        <v>26.3</v>
      </c>
    </row>
    <row r="62" spans="1:21" x14ac:dyDescent="0.45">
      <c r="A62" s="17" t="s">
        <v>45</v>
      </c>
      <c r="B62" s="11">
        <v>8685.5</v>
      </c>
      <c r="C62" s="11">
        <v>92.567999999999998</v>
      </c>
      <c r="D62" s="11">
        <v>512.9</v>
      </c>
      <c r="E62" s="11">
        <v>90.39</v>
      </c>
      <c r="F62" s="8">
        <v>91.980999999999995</v>
      </c>
      <c r="G62" s="19">
        <v>226083</v>
      </c>
      <c r="H62" s="22">
        <v>14234.2</v>
      </c>
      <c r="I62" s="6">
        <v>180.5</v>
      </c>
      <c r="J62" s="24">
        <v>77.487804878048806</v>
      </c>
      <c r="K62" s="23">
        <v>336.6</v>
      </c>
      <c r="L62" s="20">
        <v>143726</v>
      </c>
      <c r="M62" s="38">
        <v>0.83459959039816001</v>
      </c>
      <c r="N62" s="46">
        <f t="shared" si="1"/>
        <v>10.639851490043606</v>
      </c>
      <c r="O62" s="47">
        <f t="shared" si="2"/>
        <v>4.3501205675652086</v>
      </c>
      <c r="P62" s="49">
        <v>7.9131768943743133</v>
      </c>
      <c r="Q62" s="48">
        <v>8.4631216357754298</v>
      </c>
      <c r="R62" s="48">
        <v>-6.0554634567045698</v>
      </c>
      <c r="S62" s="47">
        <v>0.83459959039816001</v>
      </c>
      <c r="T62" s="52">
        <v>48.7</v>
      </c>
      <c r="U62" s="52">
        <v>27.3</v>
      </c>
    </row>
    <row r="63" spans="1:21" x14ac:dyDescent="0.45">
      <c r="A63" s="17" t="s">
        <v>46</v>
      </c>
      <c r="B63" s="11">
        <v>9587.7999999999993</v>
      </c>
      <c r="C63" s="11">
        <v>94.427000000000007</v>
      </c>
      <c r="D63" s="11">
        <v>551.79999999999995</v>
      </c>
      <c r="E63" s="11">
        <v>93.27</v>
      </c>
      <c r="F63" s="8">
        <v>94.811999999999998</v>
      </c>
      <c r="G63" s="19">
        <v>228815</v>
      </c>
      <c r="H63" s="22">
        <v>14613.8</v>
      </c>
      <c r="I63" s="6">
        <v>193.1</v>
      </c>
      <c r="J63" s="24">
        <v>77.687804878048794</v>
      </c>
      <c r="K63" s="23">
        <v>352.6</v>
      </c>
      <c r="L63" s="20">
        <v>173907</v>
      </c>
      <c r="M63" s="38">
        <v>0.8462860397585471</v>
      </c>
      <c r="N63" s="46">
        <f t="shared" si="1"/>
        <v>10.696362400573477</v>
      </c>
      <c r="O63" s="47">
        <f t="shared" si="2"/>
        <v>4.3526982936789818</v>
      </c>
      <c r="P63" s="49">
        <v>7.9385285530174627</v>
      </c>
      <c r="Q63" s="48">
        <v>8.4881264144547579</v>
      </c>
      <c r="R63" s="48">
        <v>-6.031643517707364</v>
      </c>
      <c r="S63" s="47">
        <v>0.8462860397585471</v>
      </c>
      <c r="T63" s="52">
        <v>47.5</v>
      </c>
      <c r="U63" s="52">
        <v>26.7</v>
      </c>
    </row>
    <row r="64" spans="1:21" x14ac:dyDescent="0.45">
      <c r="A64" s="17" t="s">
        <v>47</v>
      </c>
      <c r="B64" s="11">
        <v>10334.4</v>
      </c>
      <c r="C64" s="11">
        <v>96.281999999999996</v>
      </c>
      <c r="D64" s="11">
        <v>594.1</v>
      </c>
      <c r="E64" s="11">
        <v>95.882999999999996</v>
      </c>
      <c r="F64" s="8">
        <v>97.334000000000003</v>
      </c>
      <c r="G64" s="19">
        <v>231867</v>
      </c>
      <c r="H64" s="22">
        <v>14873.7</v>
      </c>
      <c r="I64" s="6">
        <v>206</v>
      </c>
      <c r="J64" s="24">
        <v>77.987804878048806</v>
      </c>
      <c r="K64" s="23">
        <v>368.8</v>
      </c>
      <c r="L64" s="20">
        <v>157461</v>
      </c>
      <c r="M64" s="38">
        <v>0.83931414072520882</v>
      </c>
      <c r="N64" s="46">
        <f t="shared" si="1"/>
        <v>10.731846585937847</v>
      </c>
      <c r="O64" s="47">
        <f t="shared" si="2"/>
        <v>4.3565524667486901</v>
      </c>
      <c r="P64" s="49">
        <v>7.9638211011008275</v>
      </c>
      <c r="Q64" s="48">
        <v>8.5152508263378319</v>
      </c>
      <c r="R64" s="48">
        <v>-6.0490169059341632</v>
      </c>
      <c r="S64" s="47">
        <v>0.83931414072520882</v>
      </c>
      <c r="T64" s="53">
        <v>48.4</v>
      </c>
      <c r="U64" s="53">
        <v>27.3</v>
      </c>
    </row>
    <row r="65" spans="1:21" x14ac:dyDescent="0.45">
      <c r="A65" s="17" t="s">
        <v>48</v>
      </c>
      <c r="B65" s="11">
        <v>11022.5</v>
      </c>
      <c r="C65" s="11">
        <v>98.174000000000007</v>
      </c>
      <c r="D65" s="11">
        <v>634.29999999999995</v>
      </c>
      <c r="E65" s="11">
        <v>99.057000000000002</v>
      </c>
      <c r="F65" s="8">
        <v>99.25</v>
      </c>
      <c r="G65" s="19">
        <v>233788</v>
      </c>
      <c r="H65" s="22">
        <v>14830.4</v>
      </c>
      <c r="I65" s="6">
        <v>218.4</v>
      </c>
      <c r="J65" s="24">
        <v>78.039024390243895</v>
      </c>
      <c r="K65" s="23">
        <v>378.4</v>
      </c>
      <c r="L65" s="20">
        <v>158065</v>
      </c>
      <c r="M65" s="38">
        <v>0.82127187590550976</v>
      </c>
      <c r="N65" s="46">
        <f t="shared" si="1"/>
        <v>10.768562740833863</v>
      </c>
      <c r="O65" s="47">
        <f t="shared" si="2"/>
        <v>4.3572090142703592</v>
      </c>
      <c r="P65" s="49">
        <v>7.9908360546382795</v>
      </c>
      <c r="Q65" s="48">
        <v>8.5393007535384378</v>
      </c>
      <c r="R65" s="48">
        <v>-6.0626466156496539</v>
      </c>
      <c r="S65" s="47">
        <v>0.82127187590550976</v>
      </c>
      <c r="T65" s="53">
        <v>50.1</v>
      </c>
      <c r="U65" s="53">
        <v>28.2</v>
      </c>
    </row>
    <row r="66" spans="1:21" x14ac:dyDescent="0.45">
      <c r="A66" s="17" t="s">
        <v>49</v>
      </c>
      <c r="B66" s="11">
        <v>11085.1</v>
      </c>
      <c r="C66" s="11">
        <v>100</v>
      </c>
      <c r="D66" s="11">
        <v>646.70000000000005</v>
      </c>
      <c r="E66" s="11">
        <v>100</v>
      </c>
      <c r="F66" s="8">
        <v>100</v>
      </c>
      <c r="G66" s="19">
        <v>235801</v>
      </c>
      <c r="H66" s="22">
        <v>14418.7</v>
      </c>
      <c r="I66" s="6">
        <v>229.1</v>
      </c>
      <c r="J66" s="24">
        <v>78.390243902438996</v>
      </c>
      <c r="K66" s="23">
        <v>374.8</v>
      </c>
      <c r="L66" s="20">
        <v>167571</v>
      </c>
      <c r="M66" s="38">
        <v>0.81713590817667503</v>
      </c>
      <c r="N66" s="46">
        <f t="shared" si="1"/>
        <v>10.758124193215297</v>
      </c>
      <c r="O66" s="47">
        <f t="shared" si="2"/>
        <v>4.3616994795931499</v>
      </c>
      <c r="P66" s="49">
        <v>8.0193554505211591</v>
      </c>
      <c r="Q66" s="48">
        <v>8.5501856993945111</v>
      </c>
      <c r="R66" s="48">
        <v>-6.0574302634433064</v>
      </c>
      <c r="S66" s="47">
        <v>0.81713590817667503</v>
      </c>
      <c r="T66" s="53">
        <v>51.7</v>
      </c>
      <c r="U66" s="53">
        <v>30.4</v>
      </c>
    </row>
    <row r="67" spans="1:21" x14ac:dyDescent="0.45">
      <c r="A67" s="17" t="s">
        <v>50</v>
      </c>
      <c r="B67" s="11">
        <v>11515</v>
      </c>
      <c r="C67" s="11">
        <v>101.721</v>
      </c>
      <c r="D67" s="11">
        <v>651.6</v>
      </c>
      <c r="E67" s="11">
        <v>99.905000000000001</v>
      </c>
      <c r="F67" s="8">
        <v>101.217</v>
      </c>
      <c r="G67" s="19">
        <v>237829</v>
      </c>
      <c r="H67" s="22">
        <v>14783.8</v>
      </c>
      <c r="I67" s="6">
        <v>244.9</v>
      </c>
      <c r="J67" s="24">
        <v>78.541463414634194</v>
      </c>
      <c r="K67" s="23">
        <v>382</v>
      </c>
      <c r="L67" s="20">
        <v>220282</v>
      </c>
      <c r="M67" s="38">
        <v>0.84624711229347682</v>
      </c>
      <c r="N67" s="46">
        <f t="shared" si="1"/>
        <v>10.775512622248941</v>
      </c>
      <c r="O67" s="47">
        <f t="shared" si="2"/>
        <v>4.3636266817065312</v>
      </c>
      <c r="P67" s="49">
        <v>8.0535064439001633</v>
      </c>
      <c r="Q67" s="48">
        <v>8.5609413008167596</v>
      </c>
      <c r="R67" s="48">
        <v>-5.9659896933159384</v>
      </c>
      <c r="S67" s="47">
        <v>0.84624711229347682</v>
      </c>
      <c r="T67" s="54">
        <v>52.4</v>
      </c>
      <c r="U67" s="54">
        <v>28.9</v>
      </c>
    </row>
    <row r="68" spans="1:21" x14ac:dyDescent="0.45">
      <c r="A68" s="17" t="s">
        <v>51</v>
      </c>
      <c r="B68" s="11">
        <v>12135.4</v>
      </c>
      <c r="C68" s="11">
        <v>103.084</v>
      </c>
      <c r="D68" s="11">
        <v>637.4</v>
      </c>
      <c r="E68" s="11">
        <v>95.316999999999993</v>
      </c>
      <c r="F68" s="8">
        <v>103.307</v>
      </c>
      <c r="G68" s="19">
        <v>239618</v>
      </c>
      <c r="H68" s="22">
        <v>15020.6</v>
      </c>
      <c r="I68" s="6">
        <v>256.3</v>
      </c>
      <c r="J68" s="24">
        <v>78.641463414634103</v>
      </c>
      <c r="K68" s="23">
        <v>382.6</v>
      </c>
      <c r="L68" s="20">
        <v>225480</v>
      </c>
      <c r="M68" s="38">
        <v>0.85129688262788383</v>
      </c>
      <c r="N68" s="46">
        <f t="shared" si="1"/>
        <v>10.800056418840107</v>
      </c>
      <c r="O68" s="47">
        <f t="shared" si="2"/>
        <v>4.364899084702313</v>
      </c>
      <c r="P68" s="49">
        <v>8.0823222599546707</v>
      </c>
      <c r="Q68" s="48">
        <v>8.5665974864990417</v>
      </c>
      <c r="R68" s="48">
        <v>-5.9012029266393196</v>
      </c>
      <c r="S68" s="47">
        <v>0.85129688262788383</v>
      </c>
      <c r="T68" s="55">
        <v>52.7</v>
      </c>
      <c r="U68" s="55">
        <v>31.1</v>
      </c>
    </row>
    <row r="69" spans="1:21" x14ac:dyDescent="0.45">
      <c r="A69" s="17" t="s">
        <v>52</v>
      </c>
      <c r="B69" s="11">
        <v>12521.9</v>
      </c>
      <c r="C69" s="11">
        <v>104.011</v>
      </c>
      <c r="D69" s="11">
        <v>614.29999999999995</v>
      </c>
      <c r="E69" s="11">
        <v>89.91</v>
      </c>
      <c r="F69" s="8">
        <v>105.21299999999999</v>
      </c>
      <c r="G69" s="19">
        <v>243284</v>
      </c>
      <c r="H69" s="22">
        <v>15354.6</v>
      </c>
      <c r="I69" s="6">
        <v>262.5</v>
      </c>
      <c r="J69" s="24">
        <v>78.741463414634197</v>
      </c>
      <c r="K69" s="23">
        <v>383.5</v>
      </c>
      <c r="L69" s="20">
        <v>254190</v>
      </c>
      <c r="M69" s="38">
        <v>0.86320395160580587</v>
      </c>
      <c r="N69" s="46">
        <f t="shared" si="1"/>
        <v>10.797943503291595</v>
      </c>
      <c r="O69" s="47">
        <f t="shared" si="2"/>
        <v>4.3661698707459102</v>
      </c>
      <c r="P69" s="49">
        <v>8.0990208861064303</v>
      </c>
      <c r="Q69" s="48">
        <v>8.5666697123109632</v>
      </c>
      <c r="R69" s="48">
        <v>-5.8225206465559607</v>
      </c>
      <c r="S69" s="47">
        <v>0.86320395160580587</v>
      </c>
      <c r="T69" s="55">
        <v>54</v>
      </c>
      <c r="U69" s="55">
        <v>30.7</v>
      </c>
    </row>
    <row r="70" spans="1:21" x14ac:dyDescent="0.45">
      <c r="A70" s="17" t="s">
        <v>53</v>
      </c>
      <c r="B70" s="11">
        <v>12925.2</v>
      </c>
      <c r="C70" s="11">
        <v>104.709</v>
      </c>
      <c r="D70" s="11">
        <v>591.29999999999995</v>
      </c>
      <c r="E70" s="11">
        <v>85.44</v>
      </c>
      <c r="F70" s="8">
        <v>106.926</v>
      </c>
      <c r="G70" s="19">
        <v>245679</v>
      </c>
      <c r="H70" s="22">
        <v>15583.3</v>
      </c>
      <c r="I70" s="6">
        <v>268.89999999999998</v>
      </c>
      <c r="J70" s="24">
        <v>78.841463414634106</v>
      </c>
      <c r="K70" s="23">
        <v>393</v>
      </c>
      <c r="L70" s="20">
        <v>279128</v>
      </c>
      <c r="M70" s="38">
        <v>0.8637048885945926</v>
      </c>
      <c r="N70" s="46">
        <f t="shared" si="1"/>
        <v>10.803696825907048</v>
      </c>
      <c r="O70" s="47">
        <f t="shared" si="2"/>
        <v>4.3674390439417046</v>
      </c>
      <c r="P70" s="49">
        <v>8.1099742681721949</v>
      </c>
      <c r="Q70" s="48">
        <v>8.5711455415703934</v>
      </c>
      <c r="R70" s="48">
        <v>-5.7420317815805948</v>
      </c>
      <c r="S70" s="47">
        <v>0.8637048885945926</v>
      </c>
      <c r="T70" s="52">
        <v>52.8</v>
      </c>
      <c r="U70" s="52">
        <v>29.7</v>
      </c>
    </row>
    <row r="71" spans="1:21" x14ac:dyDescent="0.45">
      <c r="A71" s="17" t="s">
        <v>54</v>
      </c>
      <c r="B71" s="11">
        <v>13238.8</v>
      </c>
      <c r="C71" s="11">
        <v>105.33199999999999</v>
      </c>
      <c r="D71" s="11">
        <v>594.70000000000005</v>
      </c>
      <c r="E71" s="11">
        <v>84.460999999999999</v>
      </c>
      <c r="F71" s="8">
        <v>108.682</v>
      </c>
      <c r="G71" s="19">
        <v>247947</v>
      </c>
      <c r="H71" s="22">
        <v>15961.7</v>
      </c>
      <c r="I71" s="6">
        <v>277</v>
      </c>
      <c r="J71" s="24">
        <v>78.9414634146341</v>
      </c>
      <c r="K71" s="23">
        <v>400.2</v>
      </c>
      <c r="L71" s="20">
        <v>302023</v>
      </c>
      <c r="M71" s="38">
        <v>0.86979425172141966</v>
      </c>
      <c r="N71" s="46">
        <f t="shared" si="1"/>
        <v>10.802191455225394</v>
      </c>
      <c r="O71" s="47">
        <f t="shared" si="2"/>
        <v>4.3687066083784769</v>
      </c>
      <c r="P71" s="49">
        <v>8.1188548539600163</v>
      </c>
      <c r="Q71" s="48">
        <v>8.5769844685204255</v>
      </c>
      <c r="R71" s="48">
        <v>-5.6653701932962486</v>
      </c>
      <c r="S71" s="47">
        <v>0.86979425172141966</v>
      </c>
      <c r="T71" s="52">
        <v>51.4</v>
      </c>
      <c r="U71" s="52">
        <v>29.6</v>
      </c>
    </row>
    <row r="74" spans="1:21" x14ac:dyDescent="0.45">
      <c r="A74" s="56" t="s">
        <v>75</v>
      </c>
      <c r="B74" s="56"/>
      <c r="C74" s="56"/>
      <c r="D74" s="56"/>
      <c r="E74" s="56"/>
      <c r="F74" s="56"/>
      <c r="G74" s="56"/>
    </row>
    <row r="75" spans="1:21" x14ac:dyDescent="0.45">
      <c r="A75" s="57" t="s">
        <v>67</v>
      </c>
      <c r="B75" s="57"/>
      <c r="C75" s="57"/>
      <c r="D75" s="57"/>
      <c r="E75" s="57"/>
      <c r="F75" s="57"/>
      <c r="G75" s="21"/>
    </row>
    <row r="76" spans="1:21" x14ac:dyDescent="0.45">
      <c r="A76" s="57" t="s">
        <v>66</v>
      </c>
      <c r="B76" s="57"/>
      <c r="C76" s="57"/>
      <c r="D76" s="57"/>
      <c r="E76" s="57"/>
      <c r="F76" s="57"/>
      <c r="G76" s="21"/>
    </row>
    <row r="77" spans="1:21" x14ac:dyDescent="0.45">
      <c r="A77" s="57" t="s">
        <v>65</v>
      </c>
      <c r="B77" s="57"/>
      <c r="C77" s="57"/>
      <c r="D77" s="57"/>
      <c r="E77" s="57"/>
      <c r="F77" s="57"/>
      <c r="G77" s="21"/>
    </row>
    <row r="78" spans="1:21" x14ac:dyDescent="0.45">
      <c r="A78" s="57" t="s">
        <v>68</v>
      </c>
      <c r="B78" s="57"/>
      <c r="C78" s="57"/>
      <c r="D78" s="57"/>
      <c r="E78" s="57"/>
      <c r="F78" s="57"/>
      <c r="G78" s="21"/>
    </row>
    <row r="79" spans="1:21" x14ac:dyDescent="0.45">
      <c r="A79" s="57" t="s">
        <v>77</v>
      </c>
      <c r="B79" s="57"/>
      <c r="C79" s="57"/>
      <c r="D79" s="57"/>
      <c r="E79" s="57"/>
      <c r="F79" s="57"/>
      <c r="G79" s="21"/>
    </row>
    <row r="80" spans="1:21" x14ac:dyDescent="0.45">
      <c r="A80" s="57" t="s">
        <v>69</v>
      </c>
      <c r="B80" s="57"/>
      <c r="C80" s="57"/>
      <c r="D80" s="57"/>
      <c r="E80" s="57"/>
      <c r="F80" s="57"/>
      <c r="G80" s="21"/>
    </row>
    <row r="81" spans="1:9" x14ac:dyDescent="0.45">
      <c r="A81" s="57" t="s">
        <v>76</v>
      </c>
      <c r="B81" s="57"/>
      <c r="C81" s="57"/>
      <c r="D81" s="57"/>
      <c r="E81" s="57"/>
      <c r="F81" s="57"/>
      <c r="G81" s="21"/>
    </row>
    <row r="82" spans="1:9" x14ac:dyDescent="0.45">
      <c r="A82" s="57" t="s">
        <v>100</v>
      </c>
      <c r="B82" s="57"/>
      <c r="C82" s="57"/>
      <c r="D82" s="57"/>
      <c r="E82" s="57"/>
      <c r="F82" s="57"/>
      <c r="G82" s="21"/>
    </row>
    <row r="83" spans="1:9" x14ac:dyDescent="0.45">
      <c r="A83" s="57" t="s">
        <v>78</v>
      </c>
      <c r="B83" s="57"/>
      <c r="C83" s="57"/>
      <c r="D83" s="57"/>
      <c r="E83" s="57"/>
      <c r="F83" s="57"/>
      <c r="G83" s="21"/>
    </row>
    <row r="84" spans="1:9" x14ac:dyDescent="0.45">
      <c r="A84" s="57" t="s">
        <v>79</v>
      </c>
      <c r="B84" s="57"/>
      <c r="C84" s="57"/>
      <c r="D84" s="57"/>
      <c r="E84" s="57"/>
      <c r="F84" s="57"/>
      <c r="G84" s="21"/>
    </row>
    <row r="85" spans="1:9" x14ac:dyDescent="0.45">
      <c r="A85" s="57" t="s">
        <v>80</v>
      </c>
      <c r="B85" s="57"/>
      <c r="C85" s="57"/>
      <c r="D85" s="57"/>
      <c r="E85" s="57"/>
      <c r="F85" s="57"/>
      <c r="G85" s="21"/>
    </row>
    <row r="86" spans="1:9" x14ac:dyDescent="0.45">
      <c r="A86" s="57" t="s">
        <v>81</v>
      </c>
      <c r="B86" s="57"/>
      <c r="C86" s="57"/>
      <c r="D86" s="57"/>
      <c r="E86" s="57"/>
      <c r="F86" s="57"/>
      <c r="G86" s="57"/>
      <c r="H86" s="57"/>
      <c r="I86" s="57"/>
    </row>
    <row r="87" spans="1:9" x14ac:dyDescent="0.45">
      <c r="A87" s="35" t="s">
        <v>83</v>
      </c>
      <c r="B87" s="35"/>
      <c r="C87" s="35"/>
      <c r="D87" s="35"/>
      <c r="E87" s="35"/>
      <c r="F87" s="35"/>
      <c r="G87" s="35"/>
      <c r="H87" s="35"/>
      <c r="I87" s="35"/>
    </row>
    <row r="90" spans="1:9" x14ac:dyDescent="0.45">
      <c r="A90" s="59" t="s">
        <v>82</v>
      </c>
      <c r="B90" s="59"/>
      <c r="C90" s="59"/>
      <c r="D90" s="59"/>
    </row>
    <row r="91" spans="1:9" x14ac:dyDescent="0.45">
      <c r="A91" s="58" t="s">
        <v>84</v>
      </c>
      <c r="B91" s="58"/>
      <c r="C91" s="58"/>
      <c r="D91" s="58"/>
    </row>
    <row r="92" spans="1:9" x14ac:dyDescent="0.45">
      <c r="A92" s="58" t="s">
        <v>85</v>
      </c>
      <c r="B92" s="58"/>
      <c r="C92" s="58"/>
      <c r="D92" s="58"/>
    </row>
    <row r="93" spans="1:9" x14ac:dyDescent="0.45">
      <c r="A93" s="58" t="s">
        <v>86</v>
      </c>
      <c r="B93" s="58"/>
      <c r="C93" s="58"/>
      <c r="D93" s="58"/>
    </row>
    <row r="94" spans="1:9" x14ac:dyDescent="0.45">
      <c r="A94" s="36" t="s">
        <v>101</v>
      </c>
      <c r="B94" s="36"/>
      <c r="C94" s="36"/>
      <c r="D94" s="36"/>
    </row>
    <row r="95" spans="1:9" x14ac:dyDescent="0.45">
      <c r="A95" s="58" t="s">
        <v>102</v>
      </c>
      <c r="B95" s="58"/>
      <c r="C95" s="58"/>
      <c r="D95" s="58"/>
    </row>
    <row r="96" spans="1:9" x14ac:dyDescent="0.45">
      <c r="A96" s="58" t="s">
        <v>103</v>
      </c>
      <c r="B96" s="58"/>
      <c r="C96" s="58"/>
      <c r="D96" s="58"/>
    </row>
  </sheetData>
  <mergeCells count="19">
    <mergeCell ref="A96:D96"/>
    <mergeCell ref="A86:I86"/>
    <mergeCell ref="A90:D90"/>
    <mergeCell ref="A91:D91"/>
    <mergeCell ref="A92:D92"/>
    <mergeCell ref="A93:D93"/>
    <mergeCell ref="A95:D95"/>
    <mergeCell ref="A80:F80"/>
    <mergeCell ref="A81:F81"/>
    <mergeCell ref="A82:F82"/>
    <mergeCell ref="A83:F83"/>
    <mergeCell ref="A84:F84"/>
    <mergeCell ref="A85:F85"/>
    <mergeCell ref="A74:G74"/>
    <mergeCell ref="A75:F75"/>
    <mergeCell ref="A76:F76"/>
    <mergeCell ref="A77:F77"/>
    <mergeCell ref="A78:F78"/>
    <mergeCell ref="A79:F79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8"/>
  <sheetViews>
    <sheetView tabSelected="1" workbookViewId="0">
      <selection activeCell="E14" sqref="A14:XFD14"/>
    </sheetView>
  </sheetViews>
  <sheetFormatPr defaultColWidth="10.6640625" defaultRowHeight="14.25" x14ac:dyDescent="0.45"/>
  <cols>
    <col min="1" max="1" width="11.3984375" style="5"/>
    <col min="2" max="2" width="12.59765625" style="5" customWidth="1"/>
    <col min="3" max="6" width="11.3984375" style="5"/>
    <col min="7" max="7" width="2.59765625" style="30" customWidth="1"/>
    <col min="8" max="8" width="17.59765625" style="5" customWidth="1"/>
    <col min="9" max="9" width="16.86328125" style="5" customWidth="1"/>
    <col min="10" max="10" width="14.59765625" style="28" customWidth="1"/>
    <col min="11" max="11" width="3.1328125" style="32" customWidth="1"/>
    <col min="12" max="12" width="15.86328125" style="5" customWidth="1"/>
    <col min="13" max="13" width="16.1328125" style="5" customWidth="1"/>
    <col min="14" max="14" width="11.3984375" style="28"/>
    <col min="15" max="15" width="2.86328125" style="34" customWidth="1"/>
    <col min="16" max="16" width="17.265625" style="5" customWidth="1"/>
    <col min="17" max="17" width="20.1328125" style="5" customWidth="1"/>
    <col min="18" max="18" width="11.3984375" style="28"/>
  </cols>
  <sheetData>
    <row r="1" spans="1:18" s="10" customFormat="1" x14ac:dyDescent="0.45">
      <c r="A1" s="9" t="s">
        <v>62</v>
      </c>
      <c r="B1" s="9" t="s">
        <v>60</v>
      </c>
      <c r="C1" s="9" t="s">
        <v>70</v>
      </c>
      <c r="D1" s="9" t="s">
        <v>89</v>
      </c>
      <c r="E1" s="9" t="s">
        <v>88</v>
      </c>
      <c r="F1" s="9" t="s">
        <v>87</v>
      </c>
      <c r="G1" s="29"/>
      <c r="H1" s="9" t="s">
        <v>92</v>
      </c>
      <c r="I1" s="9" t="s">
        <v>96</v>
      </c>
      <c r="J1" s="27" t="s">
        <v>93</v>
      </c>
      <c r="K1" s="31"/>
      <c r="L1" s="9" t="s">
        <v>90</v>
      </c>
      <c r="M1" s="9" t="s">
        <v>97</v>
      </c>
      <c r="N1" s="27" t="s">
        <v>94</v>
      </c>
      <c r="O1" s="33"/>
      <c r="P1" s="9" t="s">
        <v>91</v>
      </c>
      <c r="Q1" s="9" t="s">
        <v>98</v>
      </c>
      <c r="R1" s="27" t="s">
        <v>95</v>
      </c>
    </row>
    <row r="2" spans="1:18" x14ac:dyDescent="0.45">
      <c r="A2" s="7">
        <v>17533</v>
      </c>
      <c r="B2" s="8">
        <v>13.603</v>
      </c>
      <c r="C2" s="18">
        <v>103068</v>
      </c>
      <c r="D2" s="6">
        <v>1.3</v>
      </c>
      <c r="E2" s="6">
        <v>17</v>
      </c>
      <c r="F2" s="5">
        <v>23962</v>
      </c>
      <c r="H2" s="5">
        <f>(D2/B2*100)/C2*1000000</f>
        <v>92.722430147279084</v>
      </c>
      <c r="I2" s="5">
        <f>H2</f>
        <v>92.722430147279084</v>
      </c>
      <c r="J2" s="28">
        <f>LN(I2)</f>
        <v>4.5296104082143387</v>
      </c>
      <c r="L2" s="5">
        <f>E2/C2*1000000</f>
        <v>164.93965149221873</v>
      </c>
      <c r="M2" s="5">
        <f>L2</f>
        <v>164.93965149221873</v>
      </c>
      <c r="N2" s="28">
        <f>LN(M2)</f>
        <v>5.1055796584662652</v>
      </c>
      <c r="P2" s="5">
        <f>F2/C2/1000</f>
        <v>2.3248728994450265E-4</v>
      </c>
      <c r="Q2" s="5">
        <f>P2</f>
        <v>2.3248728994450265E-4</v>
      </c>
      <c r="R2" s="28">
        <f>LN(Q2)</f>
        <v>-8.3666750013365174</v>
      </c>
    </row>
    <row r="3" spans="1:18" x14ac:dyDescent="0.45">
      <c r="A3" s="7">
        <v>17899</v>
      </c>
      <c r="B3" s="8">
        <v>13.581</v>
      </c>
      <c r="C3" s="18">
        <v>103994</v>
      </c>
      <c r="D3" s="6">
        <v>1.4</v>
      </c>
      <c r="E3" s="6">
        <v>16.8</v>
      </c>
      <c r="F3" s="5">
        <v>35131</v>
      </c>
      <c r="H3" s="5">
        <f t="shared" ref="H3:H66" si="0">(D3/B3*100)/C3*1000000</f>
        <v>99.126096263643305</v>
      </c>
      <c r="I3" s="5">
        <f>H3+0.7*I2</f>
        <v>164.03179736673866</v>
      </c>
      <c r="J3" s="28">
        <f t="shared" ref="J3:J66" si="1">LN(I3)</f>
        <v>5.1000602954132157</v>
      </c>
      <c r="L3" s="5">
        <f t="shared" ref="L3:L66" si="2">E3/C3*1000000</f>
        <v>161.54778160278477</v>
      </c>
      <c r="M3" s="5">
        <f>L3+0.7*M2</f>
        <v>277.00553764733786</v>
      </c>
      <c r="N3" s="28">
        <f t="shared" ref="N3:N66" si="3">LN(M3)</f>
        <v>5.6240374974941458</v>
      </c>
      <c r="P3" s="5">
        <f t="shared" ref="P3:P66" si="4">F3/C3/1000</f>
        <v>3.3781756639806145E-4</v>
      </c>
      <c r="Q3" s="5">
        <f>P3+0.7*Q2</f>
        <v>5.0055866935921336E-4</v>
      </c>
      <c r="R3" s="28">
        <f t="shared" ref="R3:R66" si="5">LN(Q3)</f>
        <v>-7.5997857445819719</v>
      </c>
    </row>
    <row r="4" spans="1:18" x14ac:dyDescent="0.45">
      <c r="A4" s="7">
        <v>18264</v>
      </c>
      <c r="B4" s="8">
        <v>13.738</v>
      </c>
      <c r="C4" s="18">
        <v>104996</v>
      </c>
      <c r="D4" s="6">
        <v>1.5</v>
      </c>
      <c r="E4" s="6">
        <v>18.600000000000001</v>
      </c>
      <c r="F4" s="5">
        <v>43039</v>
      </c>
      <c r="H4" s="5">
        <f t="shared" si="0"/>
        <v>103.99081761635067</v>
      </c>
      <c r="I4" s="5">
        <f t="shared" ref="I4:I67" si="6">H4+0.7*I3</f>
        <v>218.81307577306774</v>
      </c>
      <c r="J4" s="28">
        <f t="shared" si="1"/>
        <v>5.3882178300650594</v>
      </c>
      <c r="L4" s="5">
        <f t="shared" si="2"/>
        <v>177.14960569926475</v>
      </c>
      <c r="M4" s="5">
        <f t="shared" ref="M4:M67" si="7">L4+0.7*M3</f>
        <v>371.05348205240125</v>
      </c>
      <c r="N4" s="28">
        <f t="shared" si="3"/>
        <v>5.9163462086933638</v>
      </c>
      <c r="P4" s="5">
        <f t="shared" si="4"/>
        <v>4.099108537468094E-4</v>
      </c>
      <c r="Q4" s="5">
        <f t="shared" ref="Q4:Q67" si="8">P4+0.7*Q3</f>
        <v>7.6030192229825872E-4</v>
      </c>
      <c r="R4" s="28">
        <f t="shared" si="5"/>
        <v>-7.1817949373912953</v>
      </c>
    </row>
    <row r="5" spans="1:18" x14ac:dyDescent="0.45">
      <c r="A5" s="7">
        <v>18629</v>
      </c>
      <c r="B5" s="8">
        <v>14.715</v>
      </c>
      <c r="C5" s="18">
        <v>104622</v>
      </c>
      <c r="D5" s="6">
        <v>1.6</v>
      </c>
      <c r="E5" s="6">
        <v>19.399999999999999</v>
      </c>
      <c r="F5" s="5">
        <v>44332</v>
      </c>
      <c r="H5" s="5">
        <f t="shared" si="0"/>
        <v>103.92898797270745</v>
      </c>
      <c r="I5" s="5">
        <f t="shared" si="6"/>
        <v>257.09814101385484</v>
      </c>
      <c r="J5" s="28">
        <f t="shared" si="1"/>
        <v>5.5494578836500388</v>
      </c>
      <c r="L5" s="5">
        <f t="shared" si="2"/>
        <v>185.42945078472977</v>
      </c>
      <c r="M5" s="5">
        <f t="shared" si="7"/>
        <v>445.16688822141066</v>
      </c>
      <c r="N5" s="28">
        <f t="shared" si="3"/>
        <v>6.0984492415712106</v>
      </c>
      <c r="P5" s="5">
        <f t="shared" si="4"/>
        <v>4.2373496970044542E-4</v>
      </c>
      <c r="Q5" s="5">
        <f t="shared" si="8"/>
        <v>9.5594631530922648E-4</v>
      </c>
      <c r="R5" s="28">
        <f t="shared" si="5"/>
        <v>-6.9528088020239354</v>
      </c>
    </row>
    <row r="6" spans="1:18" x14ac:dyDescent="0.45">
      <c r="A6" s="7">
        <v>18994</v>
      </c>
      <c r="B6" s="8">
        <v>14.971</v>
      </c>
      <c r="C6" s="18">
        <v>105229</v>
      </c>
      <c r="D6" s="6">
        <v>1.7</v>
      </c>
      <c r="E6" s="6">
        <v>23.4</v>
      </c>
      <c r="F6" s="5">
        <v>43608</v>
      </c>
      <c r="H6" s="5">
        <f t="shared" si="0"/>
        <v>107.91024230947205</v>
      </c>
      <c r="I6" s="5">
        <f t="shared" si="6"/>
        <v>287.87894101917044</v>
      </c>
      <c r="J6" s="28">
        <f t="shared" si="1"/>
        <v>5.662540048083339</v>
      </c>
      <c r="L6" s="5">
        <f t="shared" si="2"/>
        <v>222.372159765844</v>
      </c>
      <c r="M6" s="5">
        <f t="shared" si="7"/>
        <v>533.98898152083143</v>
      </c>
      <c r="N6" s="28">
        <f t="shared" si="3"/>
        <v>6.2803752048911932</v>
      </c>
      <c r="P6" s="5">
        <f t="shared" si="4"/>
        <v>4.1441047619952674E-4</v>
      </c>
      <c r="Q6" s="5">
        <f t="shared" si="8"/>
        <v>1.0835728969159852E-3</v>
      </c>
      <c r="R6" s="28">
        <f t="shared" si="5"/>
        <v>-6.8274914601407213</v>
      </c>
    </row>
    <row r="7" spans="1:18" x14ac:dyDescent="0.45">
      <c r="A7" s="7">
        <v>19360</v>
      </c>
      <c r="B7" s="8">
        <v>15.157</v>
      </c>
      <c r="C7" s="18">
        <v>107055</v>
      </c>
      <c r="D7" s="6">
        <v>1.8</v>
      </c>
      <c r="E7" s="6">
        <v>27.6</v>
      </c>
      <c r="F7" s="5">
        <v>40468</v>
      </c>
      <c r="H7" s="5">
        <f t="shared" si="0"/>
        <v>110.93083925308824</v>
      </c>
      <c r="I7" s="5">
        <f t="shared" si="6"/>
        <v>312.44609796650752</v>
      </c>
      <c r="J7" s="28">
        <f t="shared" si="1"/>
        <v>5.7444319677917717</v>
      </c>
      <c r="L7" s="5">
        <f t="shared" si="2"/>
        <v>257.81140535238893</v>
      </c>
      <c r="M7" s="5">
        <f t="shared" si="7"/>
        <v>631.60369241697094</v>
      </c>
      <c r="N7" s="28">
        <f t="shared" si="3"/>
        <v>6.4482621284963981</v>
      </c>
      <c r="P7" s="5">
        <f t="shared" si="4"/>
        <v>3.7801130260146654E-4</v>
      </c>
      <c r="Q7" s="5">
        <f t="shared" si="8"/>
        <v>1.1365123304426562E-3</v>
      </c>
      <c r="R7" s="28">
        <f t="shared" si="5"/>
        <v>-6.7797910652429323</v>
      </c>
    </row>
    <row r="8" spans="1:18" x14ac:dyDescent="0.45">
      <c r="A8" s="7">
        <v>19725</v>
      </c>
      <c r="B8" s="8">
        <v>15.298</v>
      </c>
      <c r="C8" s="18">
        <v>108321</v>
      </c>
      <c r="D8" s="6">
        <v>1.9</v>
      </c>
      <c r="E8" s="6">
        <v>30.3</v>
      </c>
      <c r="F8" s="5">
        <v>33809</v>
      </c>
      <c r="H8" s="5">
        <f t="shared" si="0"/>
        <v>114.65850733555379</v>
      </c>
      <c r="I8" s="5">
        <f t="shared" si="6"/>
        <v>333.37077591210902</v>
      </c>
      <c r="J8" s="28">
        <f t="shared" si="1"/>
        <v>5.8092553117420662</v>
      </c>
      <c r="L8" s="5">
        <f t="shared" si="2"/>
        <v>279.72415321128869</v>
      </c>
      <c r="M8" s="5">
        <f t="shared" si="7"/>
        <v>721.84673790316833</v>
      </c>
      <c r="N8" s="28">
        <f t="shared" si="3"/>
        <v>6.58181284198709</v>
      </c>
      <c r="P8" s="5">
        <f t="shared" si="4"/>
        <v>3.1211861042641776E-4</v>
      </c>
      <c r="Q8" s="5">
        <f t="shared" si="8"/>
        <v>1.1076772417362771E-3</v>
      </c>
      <c r="R8" s="28">
        <f t="shared" si="5"/>
        <v>-6.8054900311645214</v>
      </c>
    </row>
    <row r="9" spans="1:18" x14ac:dyDescent="0.45">
      <c r="A9" s="7">
        <v>20090</v>
      </c>
      <c r="B9" s="8">
        <v>15.558</v>
      </c>
      <c r="C9" s="18">
        <v>109683</v>
      </c>
      <c r="D9" s="6">
        <v>2.1</v>
      </c>
      <c r="E9" s="6">
        <v>33.299999999999997</v>
      </c>
      <c r="F9" s="5">
        <v>30432</v>
      </c>
      <c r="H9" s="5">
        <f t="shared" si="0"/>
        <v>123.0626341798049</v>
      </c>
      <c r="I9" s="5">
        <f t="shared" si="6"/>
        <v>356.42217731828123</v>
      </c>
      <c r="J9" s="28">
        <f t="shared" si="1"/>
        <v>5.8761159195818049</v>
      </c>
      <c r="L9" s="5">
        <f t="shared" si="2"/>
        <v>303.60219906457701</v>
      </c>
      <c r="M9" s="5">
        <f t="shared" si="7"/>
        <v>808.89491559679482</v>
      </c>
      <c r="N9" s="28">
        <f t="shared" si="3"/>
        <v>6.6956690144271898</v>
      </c>
      <c r="P9" s="5">
        <f t="shared" si="4"/>
        <v>2.7745411777577199E-4</v>
      </c>
      <c r="Q9" s="5">
        <f t="shared" si="8"/>
        <v>1.0528281869911661E-3</v>
      </c>
      <c r="R9" s="28">
        <f t="shared" si="5"/>
        <v>-6.8562752243937508</v>
      </c>
    </row>
    <row r="10" spans="1:18" x14ac:dyDescent="0.45">
      <c r="A10" s="7">
        <v>20455</v>
      </c>
      <c r="B10" s="8">
        <v>16.09</v>
      </c>
      <c r="C10" s="18">
        <v>110954</v>
      </c>
      <c r="D10" s="6">
        <v>2.4</v>
      </c>
      <c r="E10" s="6">
        <v>43.1</v>
      </c>
      <c r="F10" s="5">
        <v>46816</v>
      </c>
      <c r="H10" s="5">
        <f t="shared" si="0"/>
        <v>134.43496363024499</v>
      </c>
      <c r="I10" s="5">
        <f t="shared" si="6"/>
        <v>383.9304877530418</v>
      </c>
      <c r="J10" s="28">
        <f t="shared" si="1"/>
        <v>5.9504615147249078</v>
      </c>
      <c r="L10" s="5">
        <f t="shared" si="2"/>
        <v>388.44926726391117</v>
      </c>
      <c r="M10" s="5">
        <f t="shared" si="7"/>
        <v>954.67570818166746</v>
      </c>
      <c r="N10" s="28">
        <f t="shared" si="3"/>
        <v>6.861371710228263</v>
      </c>
      <c r="P10" s="5">
        <f t="shared" si="4"/>
        <v>4.2194062404239598E-4</v>
      </c>
      <c r="Q10" s="5">
        <f t="shared" si="8"/>
        <v>1.1589203549362123E-3</v>
      </c>
      <c r="R10" s="28">
        <f t="shared" si="5"/>
        <v>-6.7602664357638398</v>
      </c>
    </row>
    <row r="11" spans="1:18" x14ac:dyDescent="0.45">
      <c r="A11" s="7">
        <v>20821</v>
      </c>
      <c r="B11" s="8">
        <v>16.625</v>
      </c>
      <c r="C11" s="18">
        <v>112266</v>
      </c>
      <c r="D11" s="6">
        <v>2.6</v>
      </c>
      <c r="E11" s="6">
        <v>48.1</v>
      </c>
      <c r="F11" s="5">
        <v>42745</v>
      </c>
      <c r="H11" s="5">
        <f t="shared" si="0"/>
        <v>139.30395439724319</v>
      </c>
      <c r="I11" s="5">
        <f t="shared" si="6"/>
        <v>408.05529582437248</v>
      </c>
      <c r="J11" s="28">
        <f t="shared" si="1"/>
        <v>6.0114026942022445</v>
      </c>
      <c r="L11" s="5">
        <f t="shared" si="2"/>
        <v>428.44672474302104</v>
      </c>
      <c r="M11" s="5">
        <f t="shared" si="7"/>
        <v>1096.7197204701883</v>
      </c>
      <c r="N11" s="28">
        <f t="shared" si="3"/>
        <v>7.0000789312496021</v>
      </c>
      <c r="P11" s="5">
        <f t="shared" si="4"/>
        <v>3.8074751037713998E-4</v>
      </c>
      <c r="Q11" s="5">
        <f t="shared" si="8"/>
        <v>1.1919917588324885E-3</v>
      </c>
      <c r="R11" s="28">
        <f t="shared" si="5"/>
        <v>-6.7321296240940125</v>
      </c>
    </row>
    <row r="12" spans="1:18" x14ac:dyDescent="0.45">
      <c r="A12" s="7">
        <v>21186</v>
      </c>
      <c r="B12" s="8">
        <v>17</v>
      </c>
      <c r="C12" s="18">
        <v>113725</v>
      </c>
      <c r="D12" s="6">
        <v>2.9</v>
      </c>
      <c r="E12" s="6">
        <v>51.2</v>
      </c>
      <c r="F12" s="5">
        <v>48330</v>
      </c>
      <c r="H12" s="5">
        <f t="shared" si="0"/>
        <v>150.00064655451101</v>
      </c>
      <c r="I12" s="5">
        <f t="shared" si="6"/>
        <v>435.63935363157168</v>
      </c>
      <c r="J12" s="28">
        <f t="shared" si="1"/>
        <v>6.076814730484899</v>
      </c>
      <c r="L12" s="5">
        <f t="shared" si="2"/>
        <v>450.20883710705652</v>
      </c>
      <c r="M12" s="5">
        <f t="shared" si="7"/>
        <v>1217.9126414361883</v>
      </c>
      <c r="N12" s="28">
        <f t="shared" si="3"/>
        <v>7.1048937227388338</v>
      </c>
      <c r="P12" s="5">
        <f t="shared" si="4"/>
        <v>4.2497252143328199E-4</v>
      </c>
      <c r="Q12" s="5">
        <f t="shared" si="8"/>
        <v>1.2593667526160238E-3</v>
      </c>
      <c r="R12" s="28">
        <f t="shared" si="5"/>
        <v>-6.6771462616419166</v>
      </c>
    </row>
    <row r="13" spans="1:18" x14ac:dyDescent="0.45">
      <c r="A13" s="7">
        <v>21551</v>
      </c>
      <c r="B13" s="8">
        <v>17.236999999999998</v>
      </c>
      <c r="C13" s="18">
        <v>115331</v>
      </c>
      <c r="D13" s="6">
        <v>3.1</v>
      </c>
      <c r="E13" s="6">
        <v>55</v>
      </c>
      <c r="F13" s="5">
        <v>52408</v>
      </c>
      <c r="H13" s="5">
        <f t="shared" si="0"/>
        <v>155.93871621933732</v>
      </c>
      <c r="I13" s="5">
        <f t="shared" si="6"/>
        <v>460.88626376143748</v>
      </c>
      <c r="J13" s="28">
        <f t="shared" si="1"/>
        <v>6.1331512962045327</v>
      </c>
      <c r="L13" s="5">
        <f t="shared" si="2"/>
        <v>476.88826074515958</v>
      </c>
      <c r="M13" s="5">
        <f t="shared" si="7"/>
        <v>1329.4271097504914</v>
      </c>
      <c r="N13" s="28">
        <f t="shared" si="3"/>
        <v>7.192503383870215</v>
      </c>
      <c r="P13" s="5">
        <f t="shared" si="4"/>
        <v>4.5441381762058769E-4</v>
      </c>
      <c r="Q13" s="5">
        <f t="shared" si="8"/>
        <v>1.3359705444518043E-3</v>
      </c>
      <c r="R13" s="28">
        <f t="shared" si="5"/>
        <v>-6.6180972516767493</v>
      </c>
    </row>
    <row r="14" spans="1:18" x14ac:dyDescent="0.45">
      <c r="A14" s="7">
        <v>21916</v>
      </c>
      <c r="B14" s="8">
        <v>17.477</v>
      </c>
      <c r="C14" s="18">
        <v>117245</v>
      </c>
      <c r="D14" s="6">
        <v>3.4</v>
      </c>
      <c r="E14" s="6">
        <v>60.6</v>
      </c>
      <c r="F14" s="5">
        <v>47170</v>
      </c>
      <c r="H14" s="5">
        <f t="shared" si="0"/>
        <v>165.92724403170868</v>
      </c>
      <c r="I14" s="5">
        <f t="shared" si="6"/>
        <v>488.54762866471492</v>
      </c>
      <c r="J14" s="28">
        <f t="shared" si="1"/>
        <v>6.1914369665554529</v>
      </c>
      <c r="L14" s="5">
        <f t="shared" si="2"/>
        <v>516.86639089086952</v>
      </c>
      <c r="M14" s="5">
        <f t="shared" si="7"/>
        <v>1447.4653677162134</v>
      </c>
      <c r="N14" s="28">
        <f t="shared" si="3"/>
        <v>7.2775692835762751</v>
      </c>
      <c r="P14" s="5">
        <f t="shared" si="4"/>
        <v>4.0231992835515376E-4</v>
      </c>
      <c r="Q14" s="5">
        <f t="shared" si="8"/>
        <v>1.3374993094714166E-3</v>
      </c>
      <c r="R14" s="28">
        <f t="shared" si="5"/>
        <v>-6.6169535954772991</v>
      </c>
    </row>
    <row r="15" spans="1:18" x14ac:dyDescent="0.45">
      <c r="A15" s="7">
        <v>22282</v>
      </c>
      <c r="B15" s="8">
        <v>17.667999999999999</v>
      </c>
      <c r="C15" s="18">
        <v>118770</v>
      </c>
      <c r="D15" s="6">
        <v>3.6</v>
      </c>
      <c r="E15" s="6">
        <v>66.400000000000006</v>
      </c>
      <c r="F15" s="5">
        <v>48368</v>
      </c>
      <c r="H15" s="5">
        <f t="shared" si="0"/>
        <v>171.55696466092365</v>
      </c>
      <c r="I15" s="5">
        <f t="shared" si="6"/>
        <v>513.54030472622412</v>
      </c>
      <c r="J15" s="28">
        <f t="shared" si="1"/>
        <v>6.2413285165050167</v>
      </c>
      <c r="L15" s="5">
        <f t="shared" si="2"/>
        <v>559.0637366338301</v>
      </c>
      <c r="M15" s="5">
        <f t="shared" si="7"/>
        <v>1572.2894940351794</v>
      </c>
      <c r="N15" s="28">
        <f t="shared" si="3"/>
        <v>7.3602881125453514</v>
      </c>
      <c r="P15" s="5">
        <f t="shared" si="4"/>
        <v>4.0724088574555867E-4</v>
      </c>
      <c r="Q15" s="5">
        <f t="shared" si="8"/>
        <v>1.3434904023755503E-3</v>
      </c>
      <c r="R15" s="28">
        <f t="shared" si="5"/>
        <v>-6.6124842736815088</v>
      </c>
    </row>
    <row r="16" spans="1:18" x14ac:dyDescent="0.45">
      <c r="A16" s="7">
        <v>22647</v>
      </c>
      <c r="B16" s="8">
        <v>17.885999999999999</v>
      </c>
      <c r="C16" s="18">
        <v>120153</v>
      </c>
      <c r="D16" s="6">
        <v>4</v>
      </c>
      <c r="E16" s="6">
        <v>73.2</v>
      </c>
      <c r="F16" s="5">
        <v>55691</v>
      </c>
      <c r="H16" s="5">
        <f t="shared" si="0"/>
        <v>186.12818658074613</v>
      </c>
      <c r="I16" s="5">
        <f t="shared" si="6"/>
        <v>545.60639988910305</v>
      </c>
      <c r="J16" s="28">
        <f t="shared" si="1"/>
        <v>6.3018978364624783</v>
      </c>
      <c r="L16" s="5">
        <f t="shared" si="2"/>
        <v>609.22324036853024</v>
      </c>
      <c r="M16" s="5">
        <f t="shared" si="7"/>
        <v>1709.8258861931556</v>
      </c>
      <c r="N16" s="28">
        <f t="shared" si="3"/>
        <v>7.4441468233729271</v>
      </c>
      <c r="P16" s="5">
        <f t="shared" si="4"/>
        <v>4.635007032699974E-4</v>
      </c>
      <c r="Q16" s="5">
        <f t="shared" si="8"/>
        <v>1.4039439849328826E-3</v>
      </c>
      <c r="R16" s="28">
        <f t="shared" si="5"/>
        <v>-6.568469870945866</v>
      </c>
    </row>
    <row r="17" spans="1:18" x14ac:dyDescent="0.45">
      <c r="A17" s="7">
        <v>23012</v>
      </c>
      <c r="B17" s="8">
        <v>18.087</v>
      </c>
      <c r="C17" s="18">
        <v>122416</v>
      </c>
      <c r="D17" s="6">
        <v>4.3</v>
      </c>
      <c r="E17" s="6">
        <v>83.6</v>
      </c>
      <c r="F17" s="5">
        <v>45675</v>
      </c>
      <c r="H17" s="5">
        <f t="shared" si="0"/>
        <v>194.20648699961541</v>
      </c>
      <c r="I17" s="5">
        <f t="shared" si="6"/>
        <v>576.13096692198746</v>
      </c>
      <c r="J17" s="28">
        <f t="shared" si="1"/>
        <v>6.3563350079789895</v>
      </c>
      <c r="L17" s="5">
        <f t="shared" si="2"/>
        <v>682.91726571689969</v>
      </c>
      <c r="M17" s="5">
        <f t="shared" si="7"/>
        <v>1879.7953860521086</v>
      </c>
      <c r="N17" s="28">
        <f t="shared" si="3"/>
        <v>7.5389182126944707</v>
      </c>
      <c r="P17" s="5">
        <f t="shared" si="4"/>
        <v>3.7311299176578228E-4</v>
      </c>
      <c r="Q17" s="5">
        <f t="shared" si="8"/>
        <v>1.3558737812188E-3</v>
      </c>
      <c r="R17" s="28">
        <f t="shared" si="5"/>
        <v>-6.6033091754933535</v>
      </c>
    </row>
    <row r="18" spans="1:18" x14ac:dyDescent="0.45">
      <c r="A18" s="7">
        <v>23377</v>
      </c>
      <c r="B18" s="8">
        <v>18.364999999999998</v>
      </c>
      <c r="C18" s="18">
        <v>124485</v>
      </c>
      <c r="D18" s="6">
        <v>4.8</v>
      </c>
      <c r="E18" s="6">
        <v>90.9</v>
      </c>
      <c r="F18" s="5">
        <v>47373</v>
      </c>
      <c r="H18" s="5">
        <f t="shared" si="0"/>
        <v>209.95841281544159</v>
      </c>
      <c r="I18" s="5">
        <f t="shared" si="6"/>
        <v>613.25008966083283</v>
      </c>
      <c r="J18" s="28">
        <f t="shared" si="1"/>
        <v>6.4187728293445936</v>
      </c>
      <c r="L18" s="5">
        <f t="shared" si="2"/>
        <v>730.2084588504639</v>
      </c>
      <c r="M18" s="5">
        <f t="shared" si="7"/>
        <v>2046.0652290869398</v>
      </c>
      <c r="N18" s="28">
        <f t="shared" si="3"/>
        <v>7.6236738272775391</v>
      </c>
      <c r="P18" s="5">
        <f t="shared" si="4"/>
        <v>3.8055187371972528E-4</v>
      </c>
      <c r="Q18" s="5">
        <f t="shared" si="8"/>
        <v>1.3296635205728852E-3</v>
      </c>
      <c r="R18" s="28">
        <f t="shared" si="5"/>
        <v>-6.6228293608068247</v>
      </c>
    </row>
    <row r="19" spans="1:18" x14ac:dyDescent="0.45">
      <c r="A19" s="7">
        <v>23743</v>
      </c>
      <c r="B19" s="8">
        <v>18.7</v>
      </c>
      <c r="C19" s="18">
        <v>126513</v>
      </c>
      <c r="D19" s="6">
        <v>5.5</v>
      </c>
      <c r="E19" s="6">
        <v>98.7</v>
      </c>
      <c r="F19" s="5">
        <v>62853</v>
      </c>
      <c r="H19" s="5">
        <f t="shared" si="0"/>
        <v>232.48017757765885</v>
      </c>
      <c r="I19" s="5">
        <f t="shared" si="6"/>
        <v>661.75524034024181</v>
      </c>
      <c r="J19" s="28">
        <f t="shared" si="1"/>
        <v>6.4948957599881973</v>
      </c>
      <c r="L19" s="5">
        <f t="shared" si="2"/>
        <v>780.15697991510751</v>
      </c>
      <c r="M19" s="5">
        <f t="shared" si="7"/>
        <v>2212.4026402759655</v>
      </c>
      <c r="N19" s="28">
        <f t="shared" si="3"/>
        <v>7.7018343715188191</v>
      </c>
      <c r="P19" s="5">
        <f t="shared" si="4"/>
        <v>4.9681060444381204E-4</v>
      </c>
      <c r="Q19" s="5">
        <f t="shared" si="8"/>
        <v>1.4275750688448317E-3</v>
      </c>
      <c r="R19" s="28">
        <f t="shared" si="5"/>
        <v>-6.5517780301846837</v>
      </c>
    </row>
    <row r="20" spans="1:18" x14ac:dyDescent="0.45">
      <c r="A20" s="7">
        <v>24108</v>
      </c>
      <c r="B20" s="8">
        <v>19.225999999999999</v>
      </c>
      <c r="C20" s="18">
        <v>128058</v>
      </c>
      <c r="D20" s="6">
        <v>6.2</v>
      </c>
      <c r="E20" s="6">
        <v>109.4</v>
      </c>
      <c r="F20" s="5">
        <v>68395</v>
      </c>
      <c r="H20" s="5">
        <f t="shared" si="0"/>
        <v>251.82337302925899</v>
      </c>
      <c r="I20" s="5">
        <f t="shared" si="6"/>
        <v>715.05204126742819</v>
      </c>
      <c r="J20" s="28">
        <f t="shared" si="1"/>
        <v>6.5723553250347191</v>
      </c>
      <c r="L20" s="5">
        <f t="shared" si="2"/>
        <v>854.30039513345514</v>
      </c>
      <c r="M20" s="5">
        <f t="shared" si="7"/>
        <v>2402.9822433266309</v>
      </c>
      <c r="N20" s="28">
        <f t="shared" si="3"/>
        <v>7.7844658463319849</v>
      </c>
      <c r="P20" s="5">
        <f t="shared" si="4"/>
        <v>5.3409392618969528E-4</v>
      </c>
      <c r="Q20" s="5">
        <f t="shared" si="8"/>
        <v>1.5333964743810774E-3</v>
      </c>
      <c r="R20" s="28">
        <f t="shared" si="5"/>
        <v>-6.4802700860588462</v>
      </c>
    </row>
    <row r="21" spans="1:18" x14ac:dyDescent="0.45">
      <c r="A21" s="7">
        <v>24473</v>
      </c>
      <c r="B21" s="8">
        <v>19.785</v>
      </c>
      <c r="C21" s="18">
        <v>129873</v>
      </c>
      <c r="D21" s="6">
        <v>6.9</v>
      </c>
      <c r="E21" s="6">
        <v>116.3</v>
      </c>
      <c r="F21" s="5">
        <v>65634</v>
      </c>
      <c r="H21" s="5">
        <f t="shared" si="0"/>
        <v>268.53083574904548</v>
      </c>
      <c r="I21" s="5">
        <f t="shared" si="6"/>
        <v>769.06726463624523</v>
      </c>
      <c r="J21" s="28">
        <f t="shared" si="1"/>
        <v>6.6451784359485426</v>
      </c>
      <c r="L21" s="5">
        <f t="shared" si="2"/>
        <v>895.49020966636635</v>
      </c>
      <c r="M21" s="5">
        <f t="shared" si="7"/>
        <v>2577.5777799950079</v>
      </c>
      <c r="N21" s="28">
        <f t="shared" si="3"/>
        <v>7.8546053919615186</v>
      </c>
      <c r="P21" s="5">
        <f t="shared" si="4"/>
        <v>5.05370631309048E-4</v>
      </c>
      <c r="Q21" s="5">
        <f t="shared" si="8"/>
        <v>1.5787481633758021E-3</v>
      </c>
      <c r="R21" s="28">
        <f t="shared" si="5"/>
        <v>-6.4511230476409924</v>
      </c>
    </row>
    <row r="22" spans="1:18" x14ac:dyDescent="0.45">
      <c r="A22" s="7">
        <v>24838</v>
      </c>
      <c r="B22" s="8">
        <v>20.625</v>
      </c>
      <c r="C22" s="18">
        <v>132027</v>
      </c>
      <c r="D22" s="6">
        <v>7.7</v>
      </c>
      <c r="E22" s="6">
        <v>121.5</v>
      </c>
      <c r="F22" s="5">
        <v>59073</v>
      </c>
      <c r="H22" s="5">
        <f t="shared" si="0"/>
        <v>282.7704434194016</v>
      </c>
      <c r="I22" s="5">
        <f t="shared" si="6"/>
        <v>821.11752866477332</v>
      </c>
      <c r="J22" s="28">
        <f t="shared" si="1"/>
        <v>6.7106662522700677</v>
      </c>
      <c r="L22" s="5">
        <f t="shared" si="2"/>
        <v>920.26630916403462</v>
      </c>
      <c r="M22" s="5">
        <f t="shared" si="7"/>
        <v>2724.5707551605401</v>
      </c>
      <c r="N22" s="28">
        <f t="shared" si="3"/>
        <v>7.9100661736475981</v>
      </c>
      <c r="P22" s="5">
        <f t="shared" si="4"/>
        <v>4.4743120725306186E-4</v>
      </c>
      <c r="Q22" s="5">
        <f t="shared" si="8"/>
        <v>1.5525549216161231E-3</v>
      </c>
      <c r="R22" s="28">
        <f t="shared" si="5"/>
        <v>-6.4678533685400952</v>
      </c>
    </row>
    <row r="23" spans="1:18" x14ac:dyDescent="0.45">
      <c r="A23" s="7">
        <v>25204</v>
      </c>
      <c r="B23" s="8">
        <v>21.641999999999999</v>
      </c>
      <c r="C23" s="18">
        <v>134335</v>
      </c>
      <c r="D23" s="6">
        <v>8.6999999999999993</v>
      </c>
      <c r="E23" s="6">
        <v>123.7</v>
      </c>
      <c r="F23" s="5">
        <v>67531</v>
      </c>
      <c r="H23" s="5">
        <f t="shared" si="0"/>
        <v>299.24898102368309</v>
      </c>
      <c r="I23" s="5">
        <f t="shared" si="6"/>
        <v>874.03125108902441</v>
      </c>
      <c r="J23" s="28">
        <f t="shared" si="1"/>
        <v>6.7731161314110553</v>
      </c>
      <c r="L23" s="5">
        <f t="shared" si="2"/>
        <v>920.83224773886172</v>
      </c>
      <c r="M23" s="5">
        <f t="shared" si="7"/>
        <v>2828.0317763512394</v>
      </c>
      <c r="N23" s="28">
        <f t="shared" si="3"/>
        <v>7.9473362632868723</v>
      </c>
      <c r="P23" s="5">
        <f t="shared" si="4"/>
        <v>5.0270592176275726E-4</v>
      </c>
      <c r="Q23" s="5">
        <f t="shared" si="8"/>
        <v>1.5894943668940432E-3</v>
      </c>
      <c r="R23" s="28">
        <f t="shared" si="5"/>
        <v>-6.4443393215680809</v>
      </c>
    </row>
    <row r="24" spans="1:18" x14ac:dyDescent="0.45">
      <c r="A24" s="7">
        <v>25569</v>
      </c>
      <c r="B24" s="8">
        <v>22.785</v>
      </c>
      <c r="C24" s="18">
        <v>137086</v>
      </c>
      <c r="D24" s="6">
        <v>9.9</v>
      </c>
      <c r="E24" s="6">
        <v>118.4</v>
      </c>
      <c r="F24" s="5">
        <v>64377</v>
      </c>
      <c r="H24" s="5">
        <f t="shared" si="0"/>
        <v>316.95167938143942</v>
      </c>
      <c r="I24" s="5">
        <f t="shared" si="6"/>
        <v>928.77355514375654</v>
      </c>
      <c r="J24" s="28">
        <f t="shared" si="1"/>
        <v>6.8338649579108992</v>
      </c>
      <c r="L24" s="5">
        <f t="shared" si="2"/>
        <v>863.69140539515342</v>
      </c>
      <c r="M24" s="5">
        <f t="shared" si="7"/>
        <v>2843.3136488410209</v>
      </c>
      <c r="N24" s="28">
        <f t="shared" si="3"/>
        <v>7.9527254287600124</v>
      </c>
      <c r="P24" s="5">
        <f t="shared" si="4"/>
        <v>4.6961031761084282E-4</v>
      </c>
      <c r="Q24" s="5">
        <f t="shared" si="8"/>
        <v>1.5822563744366731E-3</v>
      </c>
      <c r="R24" s="28">
        <f t="shared" si="5"/>
        <v>-6.4489033656004802</v>
      </c>
    </row>
    <row r="25" spans="1:18" x14ac:dyDescent="0.45">
      <c r="A25" s="7">
        <v>25934</v>
      </c>
      <c r="B25" s="8">
        <v>23.94</v>
      </c>
      <c r="C25" s="18">
        <v>140216</v>
      </c>
      <c r="D25" s="6">
        <v>10.9</v>
      </c>
      <c r="E25" s="6">
        <v>116.3</v>
      </c>
      <c r="F25" s="5">
        <v>78251</v>
      </c>
      <c r="H25" s="5">
        <f t="shared" si="0"/>
        <v>324.71681476374988</v>
      </c>
      <c r="I25" s="5">
        <f t="shared" si="6"/>
        <v>974.85830336437937</v>
      </c>
      <c r="J25" s="28">
        <f t="shared" si="1"/>
        <v>6.8822921305537488</v>
      </c>
      <c r="L25" s="5">
        <f t="shared" si="2"/>
        <v>829.43458663775891</v>
      </c>
      <c r="M25" s="5">
        <f t="shared" si="7"/>
        <v>2819.7541408264733</v>
      </c>
      <c r="N25" s="28">
        <f t="shared" si="3"/>
        <v>7.9444049760273172</v>
      </c>
      <c r="P25" s="5">
        <f t="shared" si="4"/>
        <v>5.5807468477206597E-4</v>
      </c>
      <c r="Q25" s="5">
        <f t="shared" si="8"/>
        <v>1.6656541468777369E-3</v>
      </c>
      <c r="R25" s="28">
        <f t="shared" si="5"/>
        <v>-6.397537351699615</v>
      </c>
    </row>
    <row r="26" spans="1:18" x14ac:dyDescent="0.45">
      <c r="A26" s="7">
        <v>26299</v>
      </c>
      <c r="B26" s="8">
        <v>24.972999999999999</v>
      </c>
      <c r="C26" s="18">
        <v>144125</v>
      </c>
      <c r="D26" s="6">
        <v>11.7</v>
      </c>
      <c r="E26" s="6">
        <v>120.6</v>
      </c>
      <c r="F26" s="5">
        <v>74720</v>
      </c>
      <c r="H26" s="5">
        <f t="shared" si="0"/>
        <v>325.06920136366529</v>
      </c>
      <c r="I26" s="5">
        <f t="shared" si="6"/>
        <v>1007.4700137187308</v>
      </c>
      <c r="J26" s="28">
        <f t="shared" si="1"/>
        <v>6.9151975303195776</v>
      </c>
      <c r="L26" s="5">
        <f t="shared" si="2"/>
        <v>836.77363399826527</v>
      </c>
      <c r="M26" s="5">
        <f t="shared" si="7"/>
        <v>2810.6015325767967</v>
      </c>
      <c r="N26" s="28">
        <f t="shared" si="3"/>
        <v>7.9411538079510606</v>
      </c>
      <c r="P26" s="5">
        <f t="shared" si="4"/>
        <v>5.18438855160451E-4</v>
      </c>
      <c r="Q26" s="5">
        <f t="shared" si="8"/>
        <v>1.6843967579748668E-3</v>
      </c>
      <c r="R26" s="28">
        <f t="shared" si="5"/>
        <v>-6.3863477864142437</v>
      </c>
    </row>
    <row r="27" spans="1:18" x14ac:dyDescent="0.45">
      <c r="A27" s="7">
        <v>26665</v>
      </c>
      <c r="B27" s="8">
        <v>26.335000000000001</v>
      </c>
      <c r="C27" s="18">
        <v>147097</v>
      </c>
      <c r="D27" s="6">
        <v>13</v>
      </c>
      <c r="E27" s="6">
        <v>123</v>
      </c>
      <c r="F27" s="5">
        <v>73974</v>
      </c>
      <c r="H27" s="5">
        <f t="shared" si="0"/>
        <v>335.58783867826389</v>
      </c>
      <c r="I27" s="5">
        <f t="shared" si="6"/>
        <v>1040.8168482813753</v>
      </c>
      <c r="J27" s="28">
        <f t="shared" si="1"/>
        <v>6.9477611148856591</v>
      </c>
      <c r="L27" s="5">
        <f t="shared" si="2"/>
        <v>836.18292691217357</v>
      </c>
      <c r="M27" s="5">
        <f t="shared" si="7"/>
        <v>2803.6039997159314</v>
      </c>
      <c r="N27" s="28">
        <f t="shared" si="3"/>
        <v>7.9386610112608818</v>
      </c>
      <c r="P27" s="5">
        <f t="shared" si="4"/>
        <v>5.0289264906830194E-4</v>
      </c>
      <c r="Q27" s="5">
        <f t="shared" si="8"/>
        <v>1.6819703796507085E-3</v>
      </c>
      <c r="R27" s="28">
        <f t="shared" si="5"/>
        <v>-6.3877893277822162</v>
      </c>
    </row>
    <row r="28" spans="1:18" x14ac:dyDescent="0.45">
      <c r="A28" s="7">
        <v>27030</v>
      </c>
      <c r="B28" s="8">
        <v>28.707999999999998</v>
      </c>
      <c r="C28" s="18">
        <v>150121</v>
      </c>
      <c r="D28" s="6">
        <v>14.2</v>
      </c>
      <c r="E28" s="6">
        <v>119.8</v>
      </c>
      <c r="F28" s="5">
        <v>75982</v>
      </c>
      <c r="H28" s="5">
        <f t="shared" si="0"/>
        <v>329.49130476948216</v>
      </c>
      <c r="I28" s="5">
        <f t="shared" si="6"/>
        <v>1058.0630985664448</v>
      </c>
      <c r="J28" s="28">
        <f t="shared" si="1"/>
        <v>6.9641952501166724</v>
      </c>
      <c r="L28" s="5">
        <f t="shared" si="2"/>
        <v>798.02292817127523</v>
      </c>
      <c r="M28" s="5">
        <f t="shared" si="7"/>
        <v>2760.5457279724269</v>
      </c>
      <c r="N28" s="28">
        <f t="shared" si="3"/>
        <v>7.9231836666919264</v>
      </c>
      <c r="P28" s="5">
        <f t="shared" si="4"/>
        <v>5.0613838170542427E-4</v>
      </c>
      <c r="Q28" s="5">
        <f t="shared" si="8"/>
        <v>1.6835176474609202E-3</v>
      </c>
      <c r="R28" s="28">
        <f t="shared" si="5"/>
        <v>-6.3868698368158174</v>
      </c>
    </row>
    <row r="29" spans="1:18" x14ac:dyDescent="0.45">
      <c r="A29" s="7">
        <v>27395</v>
      </c>
      <c r="B29" s="8">
        <v>31.353000000000002</v>
      </c>
      <c r="C29" s="18">
        <v>153153</v>
      </c>
      <c r="D29" s="6">
        <v>15.9</v>
      </c>
      <c r="E29" s="6">
        <v>118.4</v>
      </c>
      <c r="F29" s="5">
        <v>71620</v>
      </c>
      <c r="H29" s="5">
        <f t="shared" si="0"/>
        <v>331.12541344233216</v>
      </c>
      <c r="I29" s="5">
        <f t="shared" si="6"/>
        <v>1071.7695824388434</v>
      </c>
      <c r="J29" s="28">
        <f t="shared" si="1"/>
        <v>6.9770663767726475</v>
      </c>
      <c r="L29" s="5">
        <f t="shared" si="2"/>
        <v>773.0831260243026</v>
      </c>
      <c r="M29" s="5">
        <f t="shared" si="7"/>
        <v>2705.4651356050013</v>
      </c>
      <c r="N29" s="28">
        <f t="shared" si="3"/>
        <v>7.9030291305111247</v>
      </c>
      <c r="P29" s="5">
        <f t="shared" si="4"/>
        <v>4.676369382251735E-4</v>
      </c>
      <c r="Q29" s="5">
        <f t="shared" si="8"/>
        <v>1.6460992914478175E-3</v>
      </c>
      <c r="R29" s="28">
        <f t="shared" si="5"/>
        <v>-6.4093468556743032</v>
      </c>
    </row>
    <row r="30" spans="1:18" x14ac:dyDescent="0.45">
      <c r="A30" s="7">
        <v>27760</v>
      </c>
      <c r="B30" s="8">
        <v>33.079000000000001</v>
      </c>
      <c r="C30" s="18">
        <v>156149</v>
      </c>
      <c r="D30" s="6">
        <v>17.399999999999999</v>
      </c>
      <c r="E30" s="6">
        <v>124.8</v>
      </c>
      <c r="F30" s="5">
        <v>69817</v>
      </c>
      <c r="H30" s="5">
        <f t="shared" si="0"/>
        <v>336.86637946725955</v>
      </c>
      <c r="I30" s="5">
        <f t="shared" si="6"/>
        <v>1087.1050871744499</v>
      </c>
      <c r="J30" s="28">
        <f t="shared" si="1"/>
        <v>6.9912735587817947</v>
      </c>
      <c r="L30" s="5">
        <f t="shared" si="2"/>
        <v>799.23662655540534</v>
      </c>
      <c r="M30" s="5">
        <f t="shared" si="7"/>
        <v>2693.0622214789064</v>
      </c>
      <c r="N30" s="28">
        <f t="shared" si="3"/>
        <v>7.8984341974384487</v>
      </c>
      <c r="P30" s="5">
        <f t="shared" si="4"/>
        <v>4.4711781695688091E-4</v>
      </c>
      <c r="Q30" s="5">
        <f t="shared" si="8"/>
        <v>1.5993873209703532E-3</v>
      </c>
      <c r="R30" s="28">
        <f t="shared" si="5"/>
        <v>-6.4381346474641976</v>
      </c>
    </row>
    <row r="31" spans="1:18" x14ac:dyDescent="0.45">
      <c r="A31" s="7">
        <v>28126</v>
      </c>
      <c r="B31" s="8">
        <v>35.127000000000002</v>
      </c>
      <c r="C31" s="18">
        <v>159033</v>
      </c>
      <c r="D31" s="6">
        <v>18.8</v>
      </c>
      <c r="E31" s="6">
        <v>130.5</v>
      </c>
      <c r="F31" s="5">
        <v>65309</v>
      </c>
      <c r="H31" s="5">
        <f t="shared" si="0"/>
        <v>336.53445678358952</v>
      </c>
      <c r="I31" s="5">
        <f t="shared" si="6"/>
        <v>1097.5080178057044</v>
      </c>
      <c r="J31" s="28">
        <f t="shared" si="1"/>
        <v>7.0007974504403672</v>
      </c>
      <c r="L31" s="5">
        <f t="shared" si="2"/>
        <v>820.58440700986591</v>
      </c>
      <c r="M31" s="5">
        <f t="shared" si="7"/>
        <v>2705.7279620451004</v>
      </c>
      <c r="N31" s="28">
        <f t="shared" si="3"/>
        <v>7.903126272282103</v>
      </c>
      <c r="P31" s="5">
        <f t="shared" si="4"/>
        <v>4.1066319568894505E-4</v>
      </c>
      <c r="Q31" s="5">
        <f t="shared" si="8"/>
        <v>1.5302343203681922E-3</v>
      </c>
      <c r="R31" s="28">
        <f t="shared" si="5"/>
        <v>-6.4823344047366982</v>
      </c>
    </row>
    <row r="32" spans="1:18" x14ac:dyDescent="0.45">
      <c r="A32" s="7">
        <v>28491</v>
      </c>
      <c r="B32" s="8">
        <v>37.585000000000001</v>
      </c>
      <c r="C32" s="18">
        <v>161911</v>
      </c>
      <c r="D32" s="6">
        <v>20.9</v>
      </c>
      <c r="E32" s="6">
        <v>138.19999999999999</v>
      </c>
      <c r="F32" s="5">
        <v>66069</v>
      </c>
      <c r="H32" s="5">
        <f t="shared" si="0"/>
        <v>343.44355937733701</v>
      </c>
      <c r="I32" s="5">
        <f t="shared" si="6"/>
        <v>1111.6991718413301</v>
      </c>
      <c r="J32" s="28">
        <f t="shared" si="1"/>
        <v>7.0136449092913118</v>
      </c>
      <c r="L32" s="5">
        <f t="shared" si="2"/>
        <v>853.5553483086386</v>
      </c>
      <c r="M32" s="5">
        <f t="shared" si="7"/>
        <v>2747.5649217402088</v>
      </c>
      <c r="N32" s="28">
        <f t="shared" si="3"/>
        <v>7.9184703153853979</v>
      </c>
      <c r="P32" s="5">
        <f t="shared" si="4"/>
        <v>4.0805751307817259E-4</v>
      </c>
      <c r="Q32" s="5">
        <f t="shared" si="8"/>
        <v>1.4792215373359069E-3</v>
      </c>
      <c r="R32" s="28">
        <f t="shared" si="5"/>
        <v>-6.516239317873028</v>
      </c>
    </row>
    <row r="33" spans="1:18" x14ac:dyDescent="0.45">
      <c r="A33" s="7">
        <v>28856</v>
      </c>
      <c r="B33" s="8">
        <v>40.701999999999998</v>
      </c>
      <c r="C33" s="18">
        <v>164865</v>
      </c>
      <c r="D33" s="6">
        <v>22.9</v>
      </c>
      <c r="E33" s="6">
        <v>145.80000000000001</v>
      </c>
      <c r="F33" s="5">
        <v>48917</v>
      </c>
      <c r="H33" s="5">
        <f t="shared" si="0"/>
        <v>341.26461965149838</v>
      </c>
      <c r="I33" s="5">
        <f t="shared" si="6"/>
        <v>1119.4540399404295</v>
      </c>
      <c r="J33" s="28">
        <f t="shared" si="1"/>
        <v>7.020596381100872</v>
      </c>
      <c r="L33" s="5">
        <f t="shared" si="2"/>
        <v>884.35993085251573</v>
      </c>
      <c r="M33" s="5">
        <f t="shared" si="7"/>
        <v>2807.6553760706615</v>
      </c>
      <c r="N33" s="28">
        <f t="shared" si="3"/>
        <v>7.940105028294278</v>
      </c>
      <c r="P33" s="5">
        <f t="shared" si="4"/>
        <v>2.9670942892669758E-4</v>
      </c>
      <c r="Q33" s="5">
        <f t="shared" si="8"/>
        <v>1.3321645050618322E-3</v>
      </c>
      <c r="R33" s="28">
        <f t="shared" si="5"/>
        <v>-6.6209502121910475</v>
      </c>
    </row>
    <row r="34" spans="1:18" x14ac:dyDescent="0.45">
      <c r="A34" s="7">
        <v>29221</v>
      </c>
      <c r="B34" s="8">
        <v>44.378</v>
      </c>
      <c r="C34" s="18">
        <v>167746</v>
      </c>
      <c r="D34" s="6">
        <v>25.4</v>
      </c>
      <c r="E34" s="6">
        <v>152.1</v>
      </c>
      <c r="F34" s="5">
        <v>61837</v>
      </c>
      <c r="H34" s="5">
        <f t="shared" si="0"/>
        <v>341.20376743960225</v>
      </c>
      <c r="I34" s="5">
        <f t="shared" si="6"/>
        <v>1124.8215953979029</v>
      </c>
      <c r="J34" s="28">
        <f t="shared" si="1"/>
        <v>7.0253797201945556</v>
      </c>
      <c r="L34" s="5">
        <f t="shared" si="2"/>
        <v>906.72802928236729</v>
      </c>
      <c r="M34" s="5">
        <f t="shared" si="7"/>
        <v>2872.0867925318303</v>
      </c>
      <c r="N34" s="28">
        <f t="shared" si="3"/>
        <v>7.9627941499523809</v>
      </c>
      <c r="P34" s="5">
        <f t="shared" si="4"/>
        <v>3.6863472154328569E-4</v>
      </c>
      <c r="Q34" s="5">
        <f t="shared" si="8"/>
        <v>1.3011498750865682E-3</v>
      </c>
      <c r="R34" s="28">
        <f t="shared" si="5"/>
        <v>-6.6445068861739571</v>
      </c>
    </row>
    <row r="35" spans="1:18" x14ac:dyDescent="0.45">
      <c r="A35" s="7">
        <v>29587</v>
      </c>
      <c r="B35" s="8">
        <v>48.521999999999998</v>
      </c>
      <c r="C35" s="18">
        <v>170130</v>
      </c>
      <c r="D35" s="6">
        <v>28.3</v>
      </c>
      <c r="E35" s="6">
        <v>159.6</v>
      </c>
      <c r="F35" s="5">
        <v>65872</v>
      </c>
      <c r="H35" s="5">
        <f t="shared" si="0"/>
        <v>342.82054422880111</v>
      </c>
      <c r="I35" s="5">
        <f t="shared" si="6"/>
        <v>1130.195661007333</v>
      </c>
      <c r="J35" s="28">
        <f t="shared" si="1"/>
        <v>7.0301460480513471</v>
      </c>
      <c r="L35" s="5">
        <f t="shared" si="2"/>
        <v>938.10615411743959</v>
      </c>
      <c r="M35" s="5">
        <f t="shared" si="7"/>
        <v>2948.5669088897207</v>
      </c>
      <c r="N35" s="28">
        <f t="shared" si="3"/>
        <v>7.9890745377012227</v>
      </c>
      <c r="P35" s="5">
        <f t="shared" si="4"/>
        <v>3.8718626932345853E-4</v>
      </c>
      <c r="Q35" s="5">
        <f t="shared" si="8"/>
        <v>1.2979911818840563E-3</v>
      </c>
      <c r="R35" s="28">
        <f t="shared" si="5"/>
        <v>-6.6469374543411455</v>
      </c>
    </row>
    <row r="36" spans="1:18" x14ac:dyDescent="0.45">
      <c r="A36" s="7">
        <v>29952</v>
      </c>
      <c r="B36" s="8">
        <v>51.53</v>
      </c>
      <c r="C36" s="18">
        <v>172271</v>
      </c>
      <c r="D36" s="6">
        <v>31</v>
      </c>
      <c r="E36" s="6">
        <v>165.7</v>
      </c>
      <c r="F36" s="5">
        <v>57943</v>
      </c>
      <c r="H36" s="5">
        <f t="shared" si="0"/>
        <v>349.2121750238399</v>
      </c>
      <c r="I36" s="5">
        <f t="shared" si="6"/>
        <v>1140.3491377289729</v>
      </c>
      <c r="J36" s="28">
        <f t="shared" si="1"/>
        <v>7.0390897556659295</v>
      </c>
      <c r="L36" s="5">
        <f t="shared" si="2"/>
        <v>961.85660964410715</v>
      </c>
      <c r="M36" s="5">
        <f t="shared" si="7"/>
        <v>3025.8534458669114</v>
      </c>
      <c r="N36" s="28">
        <f t="shared" si="3"/>
        <v>8.0149484615386086</v>
      </c>
      <c r="P36" s="5">
        <f t="shared" si="4"/>
        <v>3.3634796338327406E-4</v>
      </c>
      <c r="Q36" s="5">
        <f t="shared" si="8"/>
        <v>1.2449417907021134E-3</v>
      </c>
      <c r="R36" s="28">
        <f t="shared" si="5"/>
        <v>-6.6886665046146234</v>
      </c>
    </row>
    <row r="37" spans="1:18" x14ac:dyDescent="0.45">
      <c r="A37" s="7">
        <v>30317</v>
      </c>
      <c r="B37" s="8">
        <v>53.554000000000002</v>
      </c>
      <c r="C37" s="18">
        <v>174216</v>
      </c>
      <c r="D37" s="6">
        <v>34.299999999999997</v>
      </c>
      <c r="E37" s="6">
        <v>175</v>
      </c>
      <c r="F37" s="5">
        <v>57022</v>
      </c>
      <c r="H37" s="5">
        <f t="shared" si="0"/>
        <v>367.63272864982076</v>
      </c>
      <c r="I37" s="5">
        <f t="shared" si="6"/>
        <v>1165.8771250601017</v>
      </c>
      <c r="J37" s="28">
        <f t="shared" si="1"/>
        <v>7.0612289797622969</v>
      </c>
      <c r="L37" s="5">
        <f t="shared" si="2"/>
        <v>1004.5001607200257</v>
      </c>
      <c r="M37" s="5">
        <f t="shared" si="7"/>
        <v>3122.5975728268636</v>
      </c>
      <c r="N37" s="28">
        <f t="shared" si="3"/>
        <v>8.0464204898147536</v>
      </c>
      <c r="P37" s="5">
        <f t="shared" si="4"/>
        <v>3.273063323690132E-4</v>
      </c>
      <c r="Q37" s="5">
        <f t="shared" si="8"/>
        <v>1.1987655858604926E-3</v>
      </c>
      <c r="R37" s="28">
        <f t="shared" si="5"/>
        <v>-6.7264629300905705</v>
      </c>
    </row>
    <row r="38" spans="1:18" x14ac:dyDescent="0.45">
      <c r="A38" s="7">
        <v>30682</v>
      </c>
      <c r="B38" s="8">
        <v>55.459000000000003</v>
      </c>
      <c r="C38" s="18">
        <v>176383</v>
      </c>
      <c r="D38" s="6">
        <v>37.700000000000003</v>
      </c>
      <c r="E38" s="6">
        <v>190.2</v>
      </c>
      <c r="F38" s="5">
        <v>67263</v>
      </c>
      <c r="H38" s="5">
        <f t="shared" si="0"/>
        <v>385.4007813552264</v>
      </c>
      <c r="I38" s="5">
        <f t="shared" si="6"/>
        <v>1201.5147688972975</v>
      </c>
      <c r="J38" s="28">
        <f t="shared" si="1"/>
        <v>7.0913383471503302</v>
      </c>
      <c r="L38" s="5">
        <f t="shared" si="2"/>
        <v>1078.3352137110717</v>
      </c>
      <c r="M38" s="5">
        <f t="shared" si="7"/>
        <v>3264.1535146898759</v>
      </c>
      <c r="N38" s="28">
        <f t="shared" si="3"/>
        <v>8.0907557476648453</v>
      </c>
      <c r="P38" s="5">
        <f t="shared" si="4"/>
        <v>3.8134627486775938E-4</v>
      </c>
      <c r="Q38" s="5">
        <f t="shared" si="8"/>
        <v>1.2204821849701041E-3</v>
      </c>
      <c r="R38" s="28">
        <f t="shared" si="5"/>
        <v>-6.7085092647391376</v>
      </c>
    </row>
    <row r="39" spans="1:18" x14ac:dyDescent="0.45">
      <c r="A39" s="7">
        <v>31048</v>
      </c>
      <c r="B39" s="8">
        <v>57.235999999999997</v>
      </c>
      <c r="C39" s="18">
        <v>178206</v>
      </c>
      <c r="D39" s="6">
        <v>41.2</v>
      </c>
      <c r="E39" s="6">
        <v>208.8</v>
      </c>
      <c r="F39" s="5">
        <v>71663</v>
      </c>
      <c r="H39" s="5">
        <f t="shared" si="0"/>
        <v>403.92954362227573</v>
      </c>
      <c r="I39" s="5">
        <f t="shared" si="6"/>
        <v>1244.9898818503839</v>
      </c>
      <c r="J39" s="28">
        <f t="shared" si="1"/>
        <v>7.1268826818379791</v>
      </c>
      <c r="L39" s="5">
        <f t="shared" si="2"/>
        <v>1171.6777212888455</v>
      </c>
      <c r="M39" s="5">
        <f t="shared" si="7"/>
        <v>3456.5851815717583</v>
      </c>
      <c r="N39" s="28">
        <f t="shared" si="3"/>
        <v>8.1480364389618192</v>
      </c>
      <c r="P39" s="5">
        <f t="shared" si="4"/>
        <v>4.0213573055901598E-4</v>
      </c>
      <c r="Q39" s="5">
        <f t="shared" si="8"/>
        <v>1.2564732600380889E-3</v>
      </c>
      <c r="R39" s="28">
        <f t="shared" si="5"/>
        <v>-6.6794464825138116</v>
      </c>
    </row>
    <row r="40" spans="1:18" x14ac:dyDescent="0.45">
      <c r="A40" s="7">
        <v>31413</v>
      </c>
      <c r="B40" s="8">
        <v>58.393000000000001</v>
      </c>
      <c r="C40" s="18">
        <v>180587</v>
      </c>
      <c r="D40" s="6">
        <v>44.5</v>
      </c>
      <c r="E40" s="6">
        <v>217.3</v>
      </c>
      <c r="F40" s="5">
        <v>70803</v>
      </c>
      <c r="H40" s="5">
        <f t="shared" si="0"/>
        <v>422.0002803597269</v>
      </c>
      <c r="I40" s="5">
        <f t="shared" si="6"/>
        <v>1293.4931976549956</v>
      </c>
      <c r="J40" s="28">
        <f t="shared" si="1"/>
        <v>7.1651017427448389</v>
      </c>
      <c r="L40" s="5">
        <f t="shared" si="2"/>
        <v>1203.2981333097068</v>
      </c>
      <c r="M40" s="5">
        <f t="shared" si="7"/>
        <v>3622.9077604099375</v>
      </c>
      <c r="N40" s="28">
        <f t="shared" si="3"/>
        <v>8.1950322311202317</v>
      </c>
      <c r="P40" s="5">
        <f t="shared" si="4"/>
        <v>3.920714115634016E-4</v>
      </c>
      <c r="Q40" s="5">
        <f t="shared" si="8"/>
        <v>1.2716026935900638E-3</v>
      </c>
      <c r="R40" s="28">
        <f t="shared" si="5"/>
        <v>-6.6674772106614961</v>
      </c>
    </row>
    <row r="41" spans="1:18" x14ac:dyDescent="0.45">
      <c r="A41" s="7">
        <v>31778</v>
      </c>
      <c r="B41" s="8">
        <v>59.878999999999998</v>
      </c>
      <c r="C41" s="18">
        <v>182753</v>
      </c>
      <c r="D41" s="6">
        <v>48.8</v>
      </c>
      <c r="E41" s="6">
        <v>226.3</v>
      </c>
      <c r="F41" s="5">
        <v>82814</v>
      </c>
      <c r="H41" s="5">
        <f t="shared" si="0"/>
        <v>445.9444550957902</v>
      </c>
      <c r="I41" s="5">
        <f t="shared" si="6"/>
        <v>1351.389693454287</v>
      </c>
      <c r="J41" s="28">
        <f t="shared" si="1"/>
        <v>7.2088887445197205</v>
      </c>
      <c r="L41" s="5">
        <f t="shared" si="2"/>
        <v>1238.283366073334</v>
      </c>
      <c r="M41" s="5">
        <f t="shared" si="7"/>
        <v>3774.3187983602902</v>
      </c>
      <c r="N41" s="28">
        <f t="shared" si="3"/>
        <v>8.2359751946344399</v>
      </c>
      <c r="P41" s="5">
        <f t="shared" si="4"/>
        <v>4.5314714395933311E-4</v>
      </c>
      <c r="Q41" s="5">
        <f t="shared" si="8"/>
        <v>1.3432690294723777E-3</v>
      </c>
      <c r="R41" s="28">
        <f t="shared" si="5"/>
        <v>-6.6126490617165299</v>
      </c>
    </row>
    <row r="42" spans="1:18" x14ac:dyDescent="0.45">
      <c r="A42" s="7">
        <v>32143</v>
      </c>
      <c r="B42" s="8">
        <v>61.973999999999997</v>
      </c>
      <c r="C42" s="18">
        <v>184613</v>
      </c>
      <c r="D42" s="6">
        <v>54.4</v>
      </c>
      <c r="E42" s="6">
        <v>229</v>
      </c>
      <c r="F42" s="5">
        <v>77832</v>
      </c>
      <c r="H42" s="5">
        <f t="shared" si="0"/>
        <v>475.47434864127007</v>
      </c>
      <c r="I42" s="5">
        <f t="shared" si="6"/>
        <v>1421.4471340592709</v>
      </c>
      <c r="J42" s="28">
        <f t="shared" si="1"/>
        <v>7.2594307401492308</v>
      </c>
      <c r="L42" s="5">
        <f t="shared" si="2"/>
        <v>1240.4326889222318</v>
      </c>
      <c r="M42" s="5">
        <f t="shared" si="7"/>
        <v>3882.4558477744349</v>
      </c>
      <c r="N42" s="28">
        <f t="shared" si="3"/>
        <v>8.264223182845992</v>
      </c>
      <c r="P42" s="5">
        <f t="shared" si="4"/>
        <v>4.2159544560783913E-4</v>
      </c>
      <c r="Q42" s="5">
        <f t="shared" si="8"/>
        <v>1.3618837662385036E-3</v>
      </c>
      <c r="R42" s="28">
        <f t="shared" si="5"/>
        <v>-6.5988864153968887</v>
      </c>
    </row>
    <row r="43" spans="1:18" x14ac:dyDescent="0.45">
      <c r="A43" s="7">
        <v>32509</v>
      </c>
      <c r="B43" s="8">
        <v>64.388000000000005</v>
      </c>
      <c r="C43" s="18">
        <v>186393</v>
      </c>
      <c r="D43" s="6">
        <v>60.6</v>
      </c>
      <c r="E43" s="6">
        <v>233.3</v>
      </c>
      <c r="F43" s="5">
        <v>95500</v>
      </c>
      <c r="H43" s="5">
        <f t="shared" si="0"/>
        <v>504.93804056785609</v>
      </c>
      <c r="I43" s="5">
        <f t="shared" si="6"/>
        <v>1499.9510344093455</v>
      </c>
      <c r="J43" s="28">
        <f t="shared" si="1"/>
        <v>7.3131877428303804</v>
      </c>
      <c r="L43" s="5">
        <f t="shared" si="2"/>
        <v>1251.6564463257741</v>
      </c>
      <c r="M43" s="5">
        <f t="shared" si="7"/>
        <v>3969.3755397678783</v>
      </c>
      <c r="N43" s="28">
        <f t="shared" si="3"/>
        <v>8.2863640665403206</v>
      </c>
      <c r="P43" s="5">
        <f t="shared" si="4"/>
        <v>5.1235829671715137E-4</v>
      </c>
      <c r="Q43" s="5">
        <f t="shared" si="8"/>
        <v>1.4656769330841039E-3</v>
      </c>
      <c r="R43" s="28">
        <f t="shared" si="5"/>
        <v>-6.5254380728701671</v>
      </c>
    </row>
    <row r="44" spans="1:18" x14ac:dyDescent="0.45">
      <c r="A44" s="7">
        <v>32874</v>
      </c>
      <c r="B44" s="8">
        <v>66.774000000000001</v>
      </c>
      <c r="C44" s="18">
        <v>189164</v>
      </c>
      <c r="D44" s="6">
        <v>66</v>
      </c>
      <c r="E44" s="6">
        <v>239.8</v>
      </c>
      <c r="F44" s="5">
        <v>90407</v>
      </c>
      <c r="H44" s="5">
        <f t="shared" si="0"/>
        <v>522.51414754080747</v>
      </c>
      <c r="I44" s="5">
        <f t="shared" si="6"/>
        <v>1572.4798716273492</v>
      </c>
      <c r="J44" s="28">
        <f t="shared" si="1"/>
        <v>7.3604091882556917</v>
      </c>
      <c r="L44" s="5">
        <f t="shared" si="2"/>
        <v>1267.6830686599988</v>
      </c>
      <c r="M44" s="5">
        <f t="shared" si="7"/>
        <v>4046.2459464975136</v>
      </c>
      <c r="N44" s="28">
        <f t="shared" si="3"/>
        <v>8.305544803447555</v>
      </c>
      <c r="P44" s="5">
        <f t="shared" si="4"/>
        <v>4.7792920428834241E-4</v>
      </c>
      <c r="Q44" s="5">
        <f t="shared" si="8"/>
        <v>1.503903057447215E-3</v>
      </c>
      <c r="R44" s="28">
        <f t="shared" si="5"/>
        <v>-6.4996915120164616</v>
      </c>
    </row>
    <row r="45" spans="1:18" x14ac:dyDescent="0.45">
      <c r="A45" s="7">
        <v>33239</v>
      </c>
      <c r="B45" s="8">
        <v>68.992999999999995</v>
      </c>
      <c r="C45" s="18">
        <v>190925</v>
      </c>
      <c r="D45" s="6">
        <v>70.599999999999994</v>
      </c>
      <c r="E45" s="6">
        <v>240.9</v>
      </c>
      <c r="F45" s="5">
        <v>96431</v>
      </c>
      <c r="H45" s="5">
        <f t="shared" si="0"/>
        <v>535.96554565986992</v>
      </c>
      <c r="I45" s="5">
        <f t="shared" si="6"/>
        <v>1636.7014557990142</v>
      </c>
      <c r="J45" s="28">
        <f t="shared" si="1"/>
        <v>7.4004381879835597</v>
      </c>
      <c r="L45" s="5">
        <f t="shared" si="2"/>
        <v>1261.7519968574047</v>
      </c>
      <c r="M45" s="5">
        <f t="shared" si="7"/>
        <v>4094.1241594056642</v>
      </c>
      <c r="N45" s="28">
        <f t="shared" si="3"/>
        <v>8.3173080929244598</v>
      </c>
      <c r="P45" s="5">
        <f t="shared" si="4"/>
        <v>5.0507267251538558E-4</v>
      </c>
      <c r="Q45" s="5">
        <f t="shared" si="8"/>
        <v>1.5578048127284361E-3</v>
      </c>
      <c r="R45" s="28">
        <f t="shared" si="5"/>
        <v>-6.464477620043966</v>
      </c>
    </row>
    <row r="46" spans="1:18" x14ac:dyDescent="0.45">
      <c r="A46" s="7">
        <v>33604</v>
      </c>
      <c r="B46" s="8">
        <v>70.563999999999993</v>
      </c>
      <c r="C46" s="18">
        <v>192805</v>
      </c>
      <c r="D46" s="6">
        <v>76.400000000000006</v>
      </c>
      <c r="E46" s="6">
        <v>238</v>
      </c>
      <c r="F46" s="5">
        <v>97437</v>
      </c>
      <c r="H46" s="5">
        <f t="shared" si="0"/>
        <v>561.55445246301247</v>
      </c>
      <c r="I46" s="5">
        <f t="shared" si="6"/>
        <v>1707.2454715223223</v>
      </c>
      <c r="J46" s="28">
        <f t="shared" si="1"/>
        <v>7.442636515339407</v>
      </c>
      <c r="L46" s="5">
        <f t="shared" si="2"/>
        <v>1234.4078213739272</v>
      </c>
      <c r="M46" s="5">
        <f t="shared" si="7"/>
        <v>4100.2947329578919</v>
      </c>
      <c r="N46" s="28">
        <f t="shared" si="3"/>
        <v>8.3188141361960088</v>
      </c>
      <c r="P46" s="5">
        <f t="shared" si="4"/>
        <v>5.0536552475298881E-4</v>
      </c>
      <c r="Q46" s="5">
        <f t="shared" si="8"/>
        <v>1.5958288936628938E-3</v>
      </c>
      <c r="R46" s="28">
        <f t="shared" si="5"/>
        <v>-6.4403619951862696</v>
      </c>
    </row>
    <row r="47" spans="1:18" x14ac:dyDescent="0.45">
      <c r="A47" s="7">
        <v>33970</v>
      </c>
      <c r="B47" s="8">
        <v>72.244</v>
      </c>
      <c r="C47" s="18">
        <v>194838</v>
      </c>
      <c r="D47" s="6">
        <v>81.099999999999994</v>
      </c>
      <c r="E47" s="6">
        <v>234.4</v>
      </c>
      <c r="F47" s="5">
        <v>98340</v>
      </c>
      <c r="H47" s="5">
        <f t="shared" si="0"/>
        <v>576.16305571681914</v>
      </c>
      <c r="I47" s="5">
        <f t="shared" si="6"/>
        <v>1771.2348857824447</v>
      </c>
      <c r="J47" s="28">
        <f t="shared" si="1"/>
        <v>7.479432257888706</v>
      </c>
      <c r="L47" s="5">
        <f t="shared" si="2"/>
        <v>1203.0507395887867</v>
      </c>
      <c r="M47" s="5">
        <f t="shared" si="7"/>
        <v>4073.2570526593108</v>
      </c>
      <c r="N47" s="28">
        <f t="shared" si="3"/>
        <v>8.3121982170390769</v>
      </c>
      <c r="P47" s="5">
        <f t="shared" si="4"/>
        <v>5.0472700397253102E-4</v>
      </c>
      <c r="Q47" s="5">
        <f t="shared" si="8"/>
        <v>1.6218072295365565E-3</v>
      </c>
      <c r="R47" s="28">
        <f t="shared" si="5"/>
        <v>-6.4242141777398922</v>
      </c>
    </row>
    <row r="48" spans="1:18" x14ac:dyDescent="0.45">
      <c r="A48" s="7">
        <v>34335</v>
      </c>
      <c r="B48" s="8">
        <v>73.781000000000006</v>
      </c>
      <c r="C48" s="18">
        <v>196815</v>
      </c>
      <c r="D48" s="6">
        <v>86.4</v>
      </c>
      <c r="E48" s="6">
        <v>233.3</v>
      </c>
      <c r="F48" s="5">
        <v>101607</v>
      </c>
      <c r="H48" s="5">
        <f t="shared" si="0"/>
        <v>594.99184148943004</v>
      </c>
      <c r="I48" s="5">
        <f t="shared" si="6"/>
        <v>1834.8562615371413</v>
      </c>
      <c r="J48" s="28">
        <f t="shared" si="1"/>
        <v>7.5147214258332031</v>
      </c>
      <c r="L48" s="5">
        <f t="shared" si="2"/>
        <v>1185.3771308081193</v>
      </c>
      <c r="M48" s="5">
        <f t="shared" si="7"/>
        <v>4036.6570676696365</v>
      </c>
      <c r="N48" s="28">
        <f t="shared" si="3"/>
        <v>8.3031721699248315</v>
      </c>
      <c r="P48" s="5">
        <f t="shared" si="4"/>
        <v>5.16256382897645E-4</v>
      </c>
      <c r="Q48" s="5">
        <f t="shared" si="8"/>
        <v>1.6515214435732345E-3</v>
      </c>
      <c r="R48" s="28">
        <f t="shared" si="5"/>
        <v>-6.4060583289166448</v>
      </c>
    </row>
    <row r="49" spans="1:18" x14ac:dyDescent="0.45">
      <c r="A49" s="7">
        <v>34700</v>
      </c>
      <c r="B49" s="8">
        <v>75.320999999999998</v>
      </c>
      <c r="C49" s="18">
        <v>198584</v>
      </c>
      <c r="D49" s="6">
        <v>92.3</v>
      </c>
      <c r="E49" s="6">
        <v>238.7</v>
      </c>
      <c r="F49" s="5">
        <v>101392</v>
      </c>
      <c r="H49" s="5">
        <f t="shared" si="0"/>
        <v>617.07985593056537</v>
      </c>
      <c r="I49" s="5">
        <f t="shared" si="6"/>
        <v>1901.4792390065643</v>
      </c>
      <c r="J49" s="28">
        <f t="shared" si="1"/>
        <v>7.5503874090897067</v>
      </c>
      <c r="L49" s="5">
        <f t="shared" si="2"/>
        <v>1202.0102324457155</v>
      </c>
      <c r="M49" s="5">
        <f t="shared" si="7"/>
        <v>4027.6701798144604</v>
      </c>
      <c r="N49" s="28">
        <f t="shared" si="3"/>
        <v>8.3009433686126766</v>
      </c>
      <c r="P49" s="5">
        <f t="shared" si="4"/>
        <v>5.105748700801676E-4</v>
      </c>
      <c r="Q49" s="5">
        <f t="shared" si="8"/>
        <v>1.6666398805814317E-3</v>
      </c>
      <c r="R49" s="28">
        <f t="shared" si="5"/>
        <v>-6.3969457269964378</v>
      </c>
    </row>
    <row r="50" spans="1:18" x14ac:dyDescent="0.45">
      <c r="A50" s="7">
        <v>35065</v>
      </c>
      <c r="B50" s="8">
        <v>76.694999999999993</v>
      </c>
      <c r="C50" s="18">
        <v>200591</v>
      </c>
      <c r="D50" s="6">
        <v>99.6</v>
      </c>
      <c r="E50" s="6">
        <v>251.2</v>
      </c>
      <c r="F50" s="5">
        <v>109492</v>
      </c>
      <c r="H50" s="5">
        <f t="shared" si="0"/>
        <v>647.41214647154186</v>
      </c>
      <c r="I50" s="5">
        <f t="shared" si="6"/>
        <v>1978.4476137761367</v>
      </c>
      <c r="J50" s="28">
        <f t="shared" si="1"/>
        <v>7.5900677827272176</v>
      </c>
      <c r="L50" s="5">
        <f t="shared" si="2"/>
        <v>1252.2994551101497</v>
      </c>
      <c r="M50" s="5">
        <f t="shared" si="7"/>
        <v>4071.6685809802716</v>
      </c>
      <c r="N50" s="28">
        <f t="shared" si="3"/>
        <v>8.3118081651784159</v>
      </c>
      <c r="P50" s="5">
        <f t="shared" si="4"/>
        <v>5.4584702204984266E-4</v>
      </c>
      <c r="Q50" s="5">
        <f t="shared" si="8"/>
        <v>1.712494938456845E-3</v>
      </c>
      <c r="R50" s="28">
        <f t="shared" si="5"/>
        <v>-6.3698039434778995</v>
      </c>
    </row>
    <row r="51" spans="1:18" x14ac:dyDescent="0.45">
      <c r="A51" s="7">
        <v>35431</v>
      </c>
      <c r="B51" s="8">
        <v>78.009</v>
      </c>
      <c r="C51" s="18">
        <v>203133</v>
      </c>
      <c r="D51" s="6">
        <v>107.1</v>
      </c>
      <c r="E51" s="6">
        <v>259.7</v>
      </c>
      <c r="F51" s="5">
        <v>111813</v>
      </c>
      <c r="H51" s="5">
        <f t="shared" si="0"/>
        <v>675.87172414268537</v>
      </c>
      <c r="I51" s="5">
        <f t="shared" si="6"/>
        <v>2060.7850537859808</v>
      </c>
      <c r="J51" s="28">
        <f t="shared" si="1"/>
        <v>7.6308422832565901</v>
      </c>
      <c r="L51" s="5">
        <f t="shared" si="2"/>
        <v>1278.4727247665323</v>
      </c>
      <c r="M51" s="5">
        <f t="shared" si="7"/>
        <v>4128.6407314527223</v>
      </c>
      <c r="N51" s="28">
        <f t="shared" si="3"/>
        <v>8.325703511069344</v>
      </c>
      <c r="P51" s="5">
        <f t="shared" si="4"/>
        <v>5.5044232104089444E-4</v>
      </c>
      <c r="Q51" s="5">
        <f t="shared" si="8"/>
        <v>1.7491887779606859E-3</v>
      </c>
      <c r="R51" s="28">
        <f t="shared" si="5"/>
        <v>-6.3486031539727943</v>
      </c>
    </row>
    <row r="52" spans="1:18" x14ac:dyDescent="0.45">
      <c r="A52" s="7">
        <v>35796</v>
      </c>
      <c r="B52" s="8">
        <v>78.855000000000004</v>
      </c>
      <c r="C52" s="18">
        <v>205220</v>
      </c>
      <c r="D52" s="6">
        <v>115.2</v>
      </c>
      <c r="E52" s="6">
        <v>268.60000000000002</v>
      </c>
      <c r="F52" s="5">
        <v>147308</v>
      </c>
      <c r="H52" s="5">
        <f t="shared" si="0"/>
        <v>711.87470219213094</v>
      </c>
      <c r="I52" s="5">
        <f t="shared" si="6"/>
        <v>2154.4242398423175</v>
      </c>
      <c r="J52" s="28">
        <f t="shared" si="1"/>
        <v>7.6752787927534021</v>
      </c>
      <c r="L52" s="5">
        <f t="shared" si="2"/>
        <v>1308.8392944157492</v>
      </c>
      <c r="M52" s="5">
        <f t="shared" si="7"/>
        <v>4198.8878064326545</v>
      </c>
      <c r="N52" s="28">
        <f t="shared" si="3"/>
        <v>8.3425749612114064</v>
      </c>
      <c r="P52" s="5">
        <f t="shared" si="4"/>
        <v>7.1780528213624402E-4</v>
      </c>
      <c r="Q52" s="5">
        <f t="shared" si="8"/>
        <v>1.942237426708724E-3</v>
      </c>
      <c r="R52" s="28">
        <f t="shared" si="5"/>
        <v>-6.2439146577246687</v>
      </c>
    </row>
    <row r="53" spans="1:18" x14ac:dyDescent="0.45">
      <c r="A53" s="7">
        <v>36161</v>
      </c>
      <c r="B53" s="8">
        <v>80.061000000000007</v>
      </c>
      <c r="C53" s="18">
        <v>207753</v>
      </c>
      <c r="D53" s="6">
        <v>123.9</v>
      </c>
      <c r="E53" s="6">
        <v>280.39999999999998</v>
      </c>
      <c r="F53" s="5">
        <v>153460</v>
      </c>
      <c r="H53" s="5">
        <f t="shared" si="0"/>
        <v>744.90860680320247</v>
      </c>
      <c r="I53" s="5">
        <f t="shared" si="6"/>
        <v>2253.0055746928247</v>
      </c>
      <c r="J53" s="28">
        <f t="shared" si="1"/>
        <v>7.7200204147713158</v>
      </c>
      <c r="L53" s="5">
        <f t="shared" si="2"/>
        <v>1349.6796676822955</v>
      </c>
      <c r="M53" s="5">
        <f t="shared" si="7"/>
        <v>4288.901132185154</v>
      </c>
      <c r="N53" s="28">
        <f t="shared" si="3"/>
        <v>8.3637858327671974</v>
      </c>
      <c r="P53" s="5">
        <f t="shared" si="4"/>
        <v>7.3866562697048898E-4</v>
      </c>
      <c r="Q53" s="5">
        <f t="shared" si="8"/>
        <v>2.0982318256665957E-3</v>
      </c>
      <c r="R53" s="28">
        <f t="shared" si="5"/>
        <v>-6.1666602767013803</v>
      </c>
    </row>
    <row r="54" spans="1:18" x14ac:dyDescent="0.45">
      <c r="A54" s="7">
        <v>36526</v>
      </c>
      <c r="B54" s="8">
        <v>81.882999999999996</v>
      </c>
      <c r="C54" s="18">
        <v>212577</v>
      </c>
      <c r="D54" s="6">
        <v>134.30000000000001</v>
      </c>
      <c r="E54" s="6">
        <v>292</v>
      </c>
      <c r="F54" s="5">
        <v>157583</v>
      </c>
      <c r="H54" s="5">
        <f t="shared" si="0"/>
        <v>771.55340655874875</v>
      </c>
      <c r="I54" s="5">
        <f t="shared" si="6"/>
        <v>2348.6573088437262</v>
      </c>
      <c r="J54" s="28">
        <f t="shared" si="1"/>
        <v>7.7615990859122181</v>
      </c>
      <c r="L54" s="5">
        <f t="shared" si="2"/>
        <v>1373.6199118437085</v>
      </c>
      <c r="M54" s="5">
        <f t="shared" si="7"/>
        <v>4375.8507043733161</v>
      </c>
      <c r="N54" s="28">
        <f t="shared" si="3"/>
        <v>8.383856226603303</v>
      </c>
      <c r="P54" s="5">
        <f t="shared" si="4"/>
        <v>7.4129844715091475E-4</v>
      </c>
      <c r="Q54" s="5">
        <f t="shared" si="8"/>
        <v>2.2100607251175318E-3</v>
      </c>
      <c r="R54" s="28">
        <f t="shared" si="5"/>
        <v>-6.1147352864012259</v>
      </c>
    </row>
    <row r="55" spans="1:18" x14ac:dyDescent="0.45">
      <c r="A55" s="7">
        <v>36892</v>
      </c>
      <c r="B55" s="8">
        <v>83.753</v>
      </c>
      <c r="C55" s="18">
        <v>215093</v>
      </c>
      <c r="D55" s="6">
        <v>143.6</v>
      </c>
      <c r="E55" s="6">
        <v>300.39999999999998</v>
      </c>
      <c r="F55" s="5">
        <v>166040</v>
      </c>
      <c r="H55" s="5">
        <f t="shared" si="0"/>
        <v>797.12749759492317</v>
      </c>
      <c r="I55" s="5">
        <f t="shared" si="6"/>
        <v>2441.1876137855315</v>
      </c>
      <c r="J55" s="28">
        <f t="shared" si="1"/>
        <v>7.8002399268353848</v>
      </c>
      <c r="L55" s="5">
        <f t="shared" si="2"/>
        <v>1396.6051893831968</v>
      </c>
      <c r="M55" s="5">
        <f t="shared" si="7"/>
        <v>4459.700682444518</v>
      </c>
      <c r="N55" s="28">
        <f t="shared" si="3"/>
        <v>8.4028369312025024</v>
      </c>
      <c r="P55" s="5">
        <f t="shared" si="4"/>
        <v>7.7194515860581241E-4</v>
      </c>
      <c r="Q55" s="5">
        <f t="shared" si="8"/>
        <v>2.3189876661880845E-3</v>
      </c>
      <c r="R55" s="28">
        <f t="shared" si="5"/>
        <v>-6.0666245393136213</v>
      </c>
    </row>
    <row r="56" spans="1:18" x14ac:dyDescent="0.45">
      <c r="A56" s="7">
        <v>37257</v>
      </c>
      <c r="B56" s="8">
        <v>85.037999999999997</v>
      </c>
      <c r="C56" s="18">
        <v>217570</v>
      </c>
      <c r="D56" s="6">
        <v>149.5</v>
      </c>
      <c r="E56" s="6">
        <v>304.2</v>
      </c>
      <c r="F56" s="5">
        <v>167344</v>
      </c>
      <c r="H56" s="5">
        <f t="shared" si="0"/>
        <v>808.03308507519398</v>
      </c>
      <c r="I56" s="5">
        <f t="shared" si="6"/>
        <v>2516.8644147250661</v>
      </c>
      <c r="J56" s="28">
        <f t="shared" si="1"/>
        <v>7.8307691258755199</v>
      </c>
      <c r="L56" s="5">
        <f t="shared" si="2"/>
        <v>1398.1707036815737</v>
      </c>
      <c r="M56" s="5">
        <f t="shared" si="7"/>
        <v>4519.9611813927368</v>
      </c>
      <c r="N56" s="28">
        <f t="shared" si="3"/>
        <v>8.4162586846019511</v>
      </c>
      <c r="P56" s="5">
        <f t="shared" si="4"/>
        <v>7.6915015856965569E-4</v>
      </c>
      <c r="Q56" s="5">
        <f t="shared" si="8"/>
        <v>2.3924415249013146E-3</v>
      </c>
      <c r="R56" s="28">
        <f t="shared" si="5"/>
        <v>-6.0354408759384359</v>
      </c>
    </row>
    <row r="57" spans="1:18" x14ac:dyDescent="0.45">
      <c r="A57" s="7">
        <v>37622</v>
      </c>
      <c r="B57" s="8">
        <v>86.728999999999999</v>
      </c>
      <c r="C57" s="18">
        <v>221168</v>
      </c>
      <c r="D57" s="6">
        <v>159.5</v>
      </c>
      <c r="E57" s="6">
        <v>312.60000000000002</v>
      </c>
      <c r="F57" s="5">
        <v>168887</v>
      </c>
      <c r="H57" s="5">
        <f t="shared" si="0"/>
        <v>831.52260068168869</v>
      </c>
      <c r="I57" s="5">
        <f t="shared" si="6"/>
        <v>2593.3276909892347</v>
      </c>
      <c r="J57" s="28">
        <f t="shared" si="1"/>
        <v>7.8606971527908689</v>
      </c>
      <c r="L57" s="5">
        <f t="shared" si="2"/>
        <v>1413.4051942414817</v>
      </c>
      <c r="M57" s="5">
        <f t="shared" si="7"/>
        <v>4577.3780212163974</v>
      </c>
      <c r="N57" s="28">
        <f t="shared" si="3"/>
        <v>8.4288816287258701</v>
      </c>
      <c r="P57" s="5">
        <f t="shared" si="4"/>
        <v>7.6361408522028506E-4</v>
      </c>
      <c r="Q57" s="5">
        <f t="shared" si="8"/>
        <v>2.4383231526512051E-3</v>
      </c>
      <c r="R57" s="28">
        <f t="shared" si="5"/>
        <v>-6.0164447084495389</v>
      </c>
    </row>
    <row r="58" spans="1:18" x14ac:dyDescent="0.45">
      <c r="A58" s="7">
        <v>37987</v>
      </c>
      <c r="B58" s="8">
        <v>89.114000000000004</v>
      </c>
      <c r="C58" s="18">
        <v>223357</v>
      </c>
      <c r="D58" s="6">
        <v>169</v>
      </c>
      <c r="E58" s="6">
        <v>320.7</v>
      </c>
      <c r="F58" s="5">
        <v>164172</v>
      </c>
      <c r="H58" s="5">
        <f t="shared" si="0"/>
        <v>849.06550828767217</v>
      </c>
      <c r="I58" s="5">
        <f t="shared" si="6"/>
        <v>2664.3948919801364</v>
      </c>
      <c r="J58" s="28">
        <f t="shared" si="1"/>
        <v>7.8877322534001717</v>
      </c>
      <c r="L58" s="5">
        <f t="shared" si="2"/>
        <v>1435.8179954064569</v>
      </c>
      <c r="M58" s="5">
        <f t="shared" si="7"/>
        <v>4639.9826102579345</v>
      </c>
      <c r="N58" s="28">
        <f t="shared" si="3"/>
        <v>8.4424658974240394</v>
      </c>
      <c r="P58" s="5">
        <f t="shared" si="4"/>
        <v>7.3502061721817541E-4</v>
      </c>
      <c r="Q58" s="5">
        <f t="shared" si="8"/>
        <v>2.4418468240740188E-3</v>
      </c>
      <c r="R58" s="28">
        <f t="shared" si="5"/>
        <v>-6.0150006308653721</v>
      </c>
    </row>
    <row r="59" spans="1:18" x14ac:dyDescent="0.45">
      <c r="A59" s="7">
        <v>38353</v>
      </c>
      <c r="B59" s="8">
        <v>91.980999999999995</v>
      </c>
      <c r="C59" s="18">
        <v>226083</v>
      </c>
      <c r="D59" s="6">
        <v>180.5</v>
      </c>
      <c r="E59" s="6">
        <v>336.6</v>
      </c>
      <c r="F59" s="5">
        <v>143726</v>
      </c>
      <c r="H59" s="5">
        <f t="shared" si="0"/>
        <v>867.98290544147062</v>
      </c>
      <c r="I59" s="5">
        <f t="shared" si="6"/>
        <v>2733.0593298275662</v>
      </c>
      <c r="J59" s="28">
        <f t="shared" si="1"/>
        <v>7.9131768943743133</v>
      </c>
      <c r="L59" s="5">
        <f t="shared" si="2"/>
        <v>1488.8337468982629</v>
      </c>
      <c r="M59" s="5">
        <f t="shared" si="7"/>
        <v>4736.8215740788173</v>
      </c>
      <c r="N59" s="28">
        <f t="shared" si="3"/>
        <v>8.4631216357754298</v>
      </c>
      <c r="P59" s="5">
        <f t="shared" si="4"/>
        <v>6.3572227898603601E-4</v>
      </c>
      <c r="Q59" s="5">
        <f t="shared" si="8"/>
        <v>2.3450150558378489E-3</v>
      </c>
      <c r="R59" s="28">
        <f t="shared" si="5"/>
        <v>-6.0554634567045698</v>
      </c>
    </row>
    <row r="60" spans="1:18" x14ac:dyDescent="0.45">
      <c r="A60" s="7">
        <v>38718</v>
      </c>
      <c r="B60" s="8">
        <v>94.811999999999998</v>
      </c>
      <c r="C60" s="18">
        <v>228815</v>
      </c>
      <c r="D60" s="6">
        <v>193.1</v>
      </c>
      <c r="E60" s="6">
        <v>352.6</v>
      </c>
      <c r="F60" s="5">
        <v>173907</v>
      </c>
      <c r="H60" s="5">
        <f t="shared" si="0"/>
        <v>890.09113296938312</v>
      </c>
      <c r="I60" s="5">
        <f t="shared" si="6"/>
        <v>2803.2326638486793</v>
      </c>
      <c r="J60" s="28">
        <f t="shared" si="1"/>
        <v>7.9385285530174627</v>
      </c>
      <c r="L60" s="5">
        <f t="shared" si="2"/>
        <v>1540.982890107729</v>
      </c>
      <c r="M60" s="5">
        <f t="shared" si="7"/>
        <v>4856.7579919629006</v>
      </c>
      <c r="N60" s="28">
        <f t="shared" si="3"/>
        <v>8.4881264144547579</v>
      </c>
      <c r="P60" s="5">
        <f t="shared" si="4"/>
        <v>7.6003321460568589E-4</v>
      </c>
      <c r="Q60" s="5">
        <f t="shared" si="8"/>
        <v>2.4015437536921798E-3</v>
      </c>
      <c r="R60" s="28">
        <f t="shared" si="5"/>
        <v>-6.031643517707364</v>
      </c>
    </row>
    <row r="61" spans="1:18" x14ac:dyDescent="0.45">
      <c r="A61" s="7">
        <v>39083</v>
      </c>
      <c r="B61" s="8">
        <v>97.334000000000003</v>
      </c>
      <c r="C61" s="18">
        <v>231867</v>
      </c>
      <c r="D61" s="6">
        <v>206</v>
      </c>
      <c r="E61" s="6">
        <v>368.8</v>
      </c>
      <c r="F61" s="5">
        <v>157461</v>
      </c>
      <c r="H61" s="5">
        <f t="shared" si="0"/>
        <v>912.77493567887927</v>
      </c>
      <c r="I61" s="5">
        <f t="shared" si="6"/>
        <v>2875.0378003729547</v>
      </c>
      <c r="J61" s="28">
        <f t="shared" si="1"/>
        <v>7.9638211011008275</v>
      </c>
      <c r="L61" s="5">
        <f t="shared" si="2"/>
        <v>1590.5670060853852</v>
      </c>
      <c r="M61" s="5">
        <f t="shared" si="7"/>
        <v>4990.2976004594157</v>
      </c>
      <c r="N61" s="28">
        <f t="shared" si="3"/>
        <v>8.5152508263378319</v>
      </c>
      <c r="P61" s="5">
        <f t="shared" si="4"/>
        <v>6.7910051883191653E-4</v>
      </c>
      <c r="Q61" s="5">
        <f t="shared" si="8"/>
        <v>2.3601811464164422E-3</v>
      </c>
      <c r="R61" s="28">
        <f t="shared" si="5"/>
        <v>-6.0490169059341632</v>
      </c>
    </row>
    <row r="62" spans="1:18" x14ac:dyDescent="0.45">
      <c r="A62" s="7">
        <v>39448</v>
      </c>
      <c r="B62" s="8">
        <v>99.25</v>
      </c>
      <c r="C62" s="18">
        <v>233788</v>
      </c>
      <c r="D62" s="6">
        <v>218.4</v>
      </c>
      <c r="E62" s="6">
        <v>378.4</v>
      </c>
      <c r="F62" s="5">
        <v>158065</v>
      </c>
      <c r="H62" s="5">
        <f t="shared" si="0"/>
        <v>941.23897648191166</v>
      </c>
      <c r="I62" s="5">
        <f t="shared" si="6"/>
        <v>2953.76543674298</v>
      </c>
      <c r="J62" s="28">
        <f t="shared" si="1"/>
        <v>7.9908360546382795</v>
      </c>
      <c r="L62" s="5">
        <f t="shared" si="2"/>
        <v>1618.5604051533867</v>
      </c>
      <c r="M62" s="5">
        <f t="shared" si="7"/>
        <v>5111.7687254749771</v>
      </c>
      <c r="N62" s="28">
        <f t="shared" si="3"/>
        <v>8.5393007535384378</v>
      </c>
      <c r="P62" s="5">
        <f t="shared" si="4"/>
        <v>6.7610399165055524E-4</v>
      </c>
      <c r="Q62" s="5">
        <f t="shared" si="8"/>
        <v>2.3282307941420648E-3</v>
      </c>
      <c r="R62" s="28">
        <f t="shared" si="5"/>
        <v>-6.0626466156496539</v>
      </c>
    </row>
    <row r="63" spans="1:18" x14ac:dyDescent="0.45">
      <c r="A63" s="7">
        <v>39814</v>
      </c>
      <c r="B63" s="8">
        <v>100</v>
      </c>
      <c r="C63" s="18">
        <v>235801</v>
      </c>
      <c r="D63" s="6">
        <v>229.1</v>
      </c>
      <c r="E63" s="6">
        <v>374.8</v>
      </c>
      <c r="F63" s="5">
        <v>167571</v>
      </c>
      <c r="H63" s="5">
        <f t="shared" si="0"/>
        <v>971.58196954211394</v>
      </c>
      <c r="I63" s="5">
        <f t="shared" si="6"/>
        <v>3039.2177752622001</v>
      </c>
      <c r="J63" s="28">
        <f t="shared" si="1"/>
        <v>8.0193554505211591</v>
      </c>
      <c r="L63" s="5">
        <f t="shared" si="2"/>
        <v>1589.4758716035981</v>
      </c>
      <c r="M63" s="5">
        <f t="shared" si="7"/>
        <v>5167.7139794360819</v>
      </c>
      <c r="N63" s="28">
        <f t="shared" si="3"/>
        <v>8.5501856993945111</v>
      </c>
      <c r="P63" s="5">
        <f t="shared" si="4"/>
        <v>7.1064584119660227E-4</v>
      </c>
      <c r="Q63" s="5">
        <f t="shared" si="8"/>
        <v>2.3404073970960475E-3</v>
      </c>
      <c r="R63" s="28">
        <f t="shared" si="5"/>
        <v>-6.0574302634433064</v>
      </c>
    </row>
    <row r="64" spans="1:18" x14ac:dyDescent="0.45">
      <c r="A64" s="7">
        <v>40179</v>
      </c>
      <c r="B64" s="8">
        <v>101.217</v>
      </c>
      <c r="C64" s="18">
        <v>237829</v>
      </c>
      <c r="D64" s="6">
        <v>244.9</v>
      </c>
      <c r="E64" s="6">
        <v>382</v>
      </c>
      <c r="F64" s="5">
        <v>220282</v>
      </c>
      <c r="H64" s="5">
        <f t="shared" si="0"/>
        <v>1017.350292641142</v>
      </c>
      <c r="I64" s="5">
        <f t="shared" si="6"/>
        <v>3144.8027353246821</v>
      </c>
      <c r="J64" s="28">
        <f t="shared" si="1"/>
        <v>8.0535064439001633</v>
      </c>
      <c r="L64" s="5">
        <f t="shared" si="2"/>
        <v>1606.1960484213446</v>
      </c>
      <c r="M64" s="5">
        <f t="shared" si="7"/>
        <v>5223.5958340266016</v>
      </c>
      <c r="N64" s="28">
        <f t="shared" si="3"/>
        <v>8.5609413008167596</v>
      </c>
      <c r="P64" s="5">
        <f t="shared" si="4"/>
        <v>9.2622009931505407E-4</v>
      </c>
      <c r="Q64" s="5">
        <f t="shared" si="8"/>
        <v>2.5645052772822873E-3</v>
      </c>
      <c r="R64" s="28">
        <f t="shared" si="5"/>
        <v>-5.9659896933159384</v>
      </c>
    </row>
    <row r="65" spans="1:18" x14ac:dyDescent="0.45">
      <c r="A65" s="7">
        <v>40544</v>
      </c>
      <c r="B65" s="8">
        <v>103.307</v>
      </c>
      <c r="C65" s="18">
        <v>239618</v>
      </c>
      <c r="D65" s="6">
        <v>256.3</v>
      </c>
      <c r="E65" s="6">
        <v>382.6</v>
      </c>
      <c r="F65" s="5">
        <v>225480</v>
      </c>
      <c r="H65" s="5">
        <f t="shared" si="0"/>
        <v>1035.3791551432989</v>
      </c>
      <c r="I65" s="5">
        <f t="shared" si="6"/>
        <v>3236.7410698705762</v>
      </c>
      <c r="J65" s="28">
        <f t="shared" si="1"/>
        <v>8.0823222599546707</v>
      </c>
      <c r="L65" s="5">
        <f t="shared" si="2"/>
        <v>1596.7080937158312</v>
      </c>
      <c r="M65" s="5">
        <f t="shared" si="7"/>
        <v>5253.2251775344521</v>
      </c>
      <c r="N65" s="28">
        <f t="shared" si="3"/>
        <v>8.5665974864990417</v>
      </c>
      <c r="P65" s="5">
        <f t="shared" si="4"/>
        <v>9.4099775475965913E-4</v>
      </c>
      <c r="Q65" s="5">
        <f t="shared" si="8"/>
        <v>2.7361514488572604E-3</v>
      </c>
      <c r="R65" s="28">
        <f t="shared" si="5"/>
        <v>-5.9012029266393196</v>
      </c>
    </row>
    <row r="66" spans="1:18" x14ac:dyDescent="0.45">
      <c r="A66" s="7">
        <v>40909</v>
      </c>
      <c r="B66" s="8">
        <v>105.21299999999999</v>
      </c>
      <c r="C66" s="18">
        <v>243284</v>
      </c>
      <c r="D66" s="6">
        <v>262.5</v>
      </c>
      <c r="E66" s="6">
        <v>383.5</v>
      </c>
      <c r="F66" s="5">
        <v>254190</v>
      </c>
      <c r="H66" s="5">
        <f t="shared" si="0"/>
        <v>1025.5252455387435</v>
      </c>
      <c r="I66" s="5">
        <f t="shared" si="6"/>
        <v>3291.2439944481466</v>
      </c>
      <c r="J66" s="28">
        <f t="shared" si="1"/>
        <v>8.0990208861064303</v>
      </c>
      <c r="L66" s="5">
        <f t="shared" si="2"/>
        <v>1576.3469854162215</v>
      </c>
      <c r="M66" s="5">
        <f t="shared" si="7"/>
        <v>5253.6046096903374</v>
      </c>
      <c r="N66" s="28">
        <f t="shared" si="3"/>
        <v>8.5666697123109632</v>
      </c>
      <c r="P66" s="5">
        <f t="shared" si="4"/>
        <v>1.0448282665526708E-3</v>
      </c>
      <c r="Q66" s="5">
        <f t="shared" si="8"/>
        <v>2.9601342807527532E-3</v>
      </c>
      <c r="R66" s="28">
        <f t="shared" si="5"/>
        <v>-5.8225206465559607</v>
      </c>
    </row>
    <row r="67" spans="1:18" x14ac:dyDescent="0.45">
      <c r="A67" s="7">
        <v>41275</v>
      </c>
      <c r="B67" s="8">
        <v>106.926</v>
      </c>
      <c r="C67" s="18">
        <v>245679</v>
      </c>
      <c r="D67" s="6">
        <v>268.89999999999998</v>
      </c>
      <c r="E67" s="6">
        <v>393</v>
      </c>
      <c r="F67" s="5">
        <v>279128</v>
      </c>
      <c r="H67" s="5">
        <f t="shared" ref="H67:H68" si="9">(D67/B67*100)/C67*1000000</f>
        <v>1023.6216102169585</v>
      </c>
      <c r="I67" s="5">
        <f t="shared" si="6"/>
        <v>3327.4924063306607</v>
      </c>
      <c r="J67" s="28">
        <f t="shared" ref="J67:J68" si="10">LN(I67)</f>
        <v>8.1099742681721949</v>
      </c>
      <c r="L67" s="5">
        <f t="shared" ref="L67:L68" si="11">E67/C67*1000000</f>
        <v>1599.6483215903679</v>
      </c>
      <c r="M67" s="5">
        <f t="shared" si="7"/>
        <v>5277.1715483736034</v>
      </c>
      <c r="N67" s="28">
        <f t="shared" ref="N67:N68" si="12">LN(M67)</f>
        <v>8.5711455415703934</v>
      </c>
      <c r="P67" s="5">
        <f t="shared" ref="P67:P68" si="13">F67/C67/1000</f>
        <v>1.1361492028215681E-3</v>
      </c>
      <c r="Q67" s="5">
        <f t="shared" si="8"/>
        <v>3.2082431993484951E-3</v>
      </c>
      <c r="R67" s="28">
        <f t="shared" ref="R67:R68" si="14">LN(Q67)</f>
        <v>-5.7420317815805948</v>
      </c>
    </row>
    <row r="68" spans="1:18" x14ac:dyDescent="0.45">
      <c r="A68" s="7">
        <v>41640</v>
      </c>
      <c r="B68" s="8">
        <v>108.682</v>
      </c>
      <c r="C68" s="18">
        <v>247947</v>
      </c>
      <c r="D68" s="6">
        <v>277</v>
      </c>
      <c r="E68" s="6">
        <v>400.2</v>
      </c>
      <c r="F68" s="5">
        <v>302023</v>
      </c>
      <c r="H68" s="5">
        <f t="shared" si="9"/>
        <v>1027.9294039641445</v>
      </c>
      <c r="I68" s="5">
        <f t="shared" ref="I68" si="15">H68+0.7*I67</f>
        <v>3357.1740883956068</v>
      </c>
      <c r="J68" s="28">
        <f t="shared" si="10"/>
        <v>8.1188548539600163</v>
      </c>
      <c r="L68" s="5">
        <f t="shared" si="11"/>
        <v>1614.0546165107867</v>
      </c>
      <c r="M68" s="5">
        <f t="shared" ref="M68" si="16">L68+0.7*M67</f>
        <v>5308.0747003723081</v>
      </c>
      <c r="N68" s="28">
        <f t="shared" si="12"/>
        <v>8.5769844685204255</v>
      </c>
      <c r="P68" s="5">
        <f t="shared" si="13"/>
        <v>1.2180949961080392E-3</v>
      </c>
      <c r="Q68" s="5">
        <f t="shared" ref="Q68" si="17">P68+0.7*Q67</f>
        <v>3.4638652356519858E-3</v>
      </c>
      <c r="R68" s="28">
        <f t="shared" si="14"/>
        <v>-5.6653701932962486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Annual</vt:lpstr>
      <vt:lpstr>rameydat</vt:lpstr>
      <vt:lpstr>Transformations</vt:lpstr>
    </vt:vector>
  </TitlesOfParts>
  <Company>HEC Montréal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hafedh bouakez</dc:creator>
  <cp:lastModifiedBy>Valerie Ramey</cp:lastModifiedBy>
  <dcterms:created xsi:type="dcterms:W3CDTF">2016-04-26T18:37:43Z</dcterms:created>
  <dcterms:modified xsi:type="dcterms:W3CDTF">2019-11-01T22:03:27Z</dcterms:modified>
</cp:coreProperties>
</file>