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activeTab="2"/>
  </bookViews>
  <sheets>
    <sheet name="Denmark" sheetId="2" r:id="rId1"/>
    <sheet name="Finland" sheetId="5" r:id="rId2"/>
    <sheet name="Ireland" sheetId="4" r:id="rId3"/>
    <sheet name="Sweden" sheetId="1" r:id="rId4"/>
  </sheets>
  <calcPr calcId="125725"/>
</workbook>
</file>

<file path=xl/calcChain.xml><?xml version="1.0" encoding="utf-8"?>
<calcChain xmlns="http://schemas.openxmlformats.org/spreadsheetml/2006/main">
  <c r="I31" i="4"/>
  <c r="H31"/>
  <c r="O18" s="1"/>
  <c r="G31"/>
  <c r="O20"/>
  <c r="N20"/>
  <c r="G20"/>
  <c r="P20" s="1"/>
  <c r="F20"/>
  <c r="E20"/>
  <c r="D20"/>
  <c r="C20"/>
  <c r="O19"/>
  <c r="N18"/>
  <c r="M18"/>
  <c r="G18"/>
  <c r="P18" s="1"/>
  <c r="P17"/>
  <c r="O17"/>
  <c r="L17"/>
  <c r="G17"/>
  <c r="Q14"/>
  <c r="Q15" s="1"/>
  <c r="Q21" s="1"/>
  <c r="M14"/>
  <c r="M15" s="1"/>
  <c r="L14"/>
  <c r="L15" s="1"/>
  <c r="F14"/>
  <c r="O14" s="1"/>
  <c r="O15" s="1"/>
  <c r="E14"/>
  <c r="N14" s="1"/>
  <c r="N15" s="1"/>
  <c r="N21" s="1"/>
  <c r="D14"/>
  <c r="C14"/>
  <c r="O13"/>
  <c r="G13"/>
  <c r="P13" s="1"/>
  <c r="G12"/>
  <c r="P12" s="1"/>
  <c r="L11"/>
  <c r="G11"/>
  <c r="P11" s="1"/>
  <c r="M10"/>
  <c r="L10"/>
  <c r="G10"/>
  <c r="P10" s="1"/>
  <c r="S6"/>
  <c r="R6"/>
  <c r="Q6"/>
  <c r="P6"/>
  <c r="O6"/>
  <c r="N6"/>
  <c r="M6"/>
  <c r="L6"/>
  <c r="O21" l="1"/>
  <c r="L20"/>
  <c r="L21" s="1"/>
  <c r="O11"/>
  <c r="G14"/>
  <c r="P14" s="1"/>
  <c r="P15" s="1"/>
  <c r="P21" s="1"/>
  <c r="S14"/>
  <c r="S15" s="1"/>
  <c r="S21" s="1"/>
  <c r="N17"/>
  <c r="L18"/>
  <c r="N10"/>
  <c r="N11"/>
  <c r="O12"/>
  <c r="R14"/>
  <c r="R15" s="1"/>
  <c r="R21" s="1"/>
  <c r="M17"/>
  <c r="M20" s="1"/>
  <c r="M21" s="1"/>
  <c r="O37" i="2" l="1"/>
  <c r="O36"/>
  <c r="O32"/>
  <c r="N32"/>
  <c r="M32"/>
  <c r="K32"/>
  <c r="H32"/>
  <c r="C32"/>
  <c r="E32" s="1"/>
  <c r="L32" s="1"/>
  <c r="O31"/>
  <c r="N31"/>
  <c r="M31"/>
  <c r="L31"/>
  <c r="K31"/>
  <c r="J31"/>
  <c r="N28"/>
  <c r="M28"/>
  <c r="H28"/>
  <c r="O28" s="1"/>
  <c r="D28"/>
  <c r="K28" s="1"/>
  <c r="C28"/>
  <c r="J28" s="1"/>
  <c r="K27"/>
  <c r="K26"/>
  <c r="N22"/>
  <c r="M22"/>
  <c r="H22"/>
  <c r="O22" s="1"/>
  <c r="D22"/>
  <c r="K22" s="1"/>
  <c r="C22"/>
  <c r="J22" s="1"/>
  <c r="E19"/>
  <c r="G16"/>
  <c r="G23" s="1"/>
  <c r="G29" s="1"/>
  <c r="G33" s="1"/>
  <c r="F16"/>
  <c r="F23" s="1"/>
  <c r="F29" s="1"/>
  <c r="F33" s="1"/>
  <c r="D16"/>
  <c r="D23" s="1"/>
  <c r="D29" s="1"/>
  <c r="D33" s="1"/>
  <c r="C16"/>
  <c r="C23" s="1"/>
  <c r="C29" s="1"/>
  <c r="C33" s="1"/>
  <c r="N15"/>
  <c r="M15"/>
  <c r="M16" s="1"/>
  <c r="M23" s="1"/>
  <c r="M29" s="1"/>
  <c r="M33" s="1"/>
  <c r="H15"/>
  <c r="H16" s="1"/>
  <c r="H23" s="1"/>
  <c r="H29" s="1"/>
  <c r="H33" s="1"/>
  <c r="E15"/>
  <c r="E16" s="1"/>
  <c r="D15"/>
  <c r="K15" s="1"/>
  <c r="C15"/>
  <c r="J15" s="1"/>
  <c r="K14"/>
  <c r="J14"/>
  <c r="K13"/>
  <c r="J12"/>
  <c r="K11"/>
  <c r="J11"/>
  <c r="M8"/>
  <c r="O7"/>
  <c r="N7"/>
  <c r="N16" s="1"/>
  <c r="N23" s="1"/>
  <c r="N29" s="1"/>
  <c r="N33" s="1"/>
  <c r="M7"/>
  <c r="H7"/>
  <c r="D7"/>
  <c r="E7" s="1"/>
  <c r="L7" s="1"/>
  <c r="C7"/>
  <c r="J7" s="1"/>
  <c r="K5"/>
  <c r="J5"/>
  <c r="J16" l="1"/>
  <c r="J23" s="1"/>
  <c r="J29" s="1"/>
  <c r="J8"/>
  <c r="L8"/>
  <c r="O16"/>
  <c r="O23" s="1"/>
  <c r="O29" s="1"/>
  <c r="O33" s="1"/>
  <c r="L15"/>
  <c r="L16" s="1"/>
  <c r="L23" s="1"/>
  <c r="L29" s="1"/>
  <c r="L33" s="1"/>
  <c r="O8"/>
  <c r="O15"/>
  <c r="E22"/>
  <c r="L22" s="1"/>
  <c r="E28"/>
  <c r="L28" s="1"/>
  <c r="K7"/>
  <c r="J32"/>
  <c r="N8"/>
  <c r="K16" l="1"/>
  <c r="K23" s="1"/>
  <c r="K29" s="1"/>
  <c r="K33" s="1"/>
  <c r="K8"/>
  <c r="E23"/>
  <c r="E29" s="1"/>
  <c r="E33" s="1"/>
  <c r="J33"/>
  <c r="E49" i="1" l="1"/>
  <c r="D49"/>
  <c r="C49"/>
  <c r="E48"/>
  <c r="D48"/>
  <c r="C48"/>
  <c r="E43"/>
  <c r="D43"/>
  <c r="C43"/>
  <c r="E42"/>
  <c r="D42"/>
  <c r="C42"/>
  <c r="H21"/>
  <c r="H28" s="1"/>
  <c r="H37" s="1"/>
  <c r="H43" s="1"/>
  <c r="G21"/>
  <c r="G28" s="1"/>
  <c r="G37" s="1"/>
  <c r="G43" s="1"/>
  <c r="F21"/>
  <c r="F28" s="1"/>
  <c r="F37" s="1"/>
  <c r="F43" s="1"/>
  <c r="E21"/>
  <c r="E28" s="1"/>
  <c r="E37" s="1"/>
  <c r="D21"/>
  <c r="D28" s="1"/>
  <c r="D37" s="1"/>
  <c r="C21"/>
  <c r="C28" s="1"/>
  <c r="C37" s="1"/>
  <c r="D13"/>
  <c r="C13"/>
  <c r="E13"/>
  <c r="E27"/>
  <c r="D27"/>
  <c r="C27"/>
  <c r="K17"/>
  <c r="J17"/>
  <c r="K18"/>
  <c r="K11"/>
  <c r="J11"/>
  <c r="E20"/>
  <c r="D20"/>
  <c r="C20"/>
  <c r="C34"/>
  <c r="D36"/>
  <c r="C36"/>
  <c r="J34"/>
  <c r="D33"/>
  <c r="C33"/>
  <c r="C26"/>
  <c r="D26"/>
  <c r="L48"/>
  <c r="K48"/>
  <c r="J48"/>
  <c r="J47"/>
  <c r="J46"/>
  <c r="L42"/>
  <c r="K42"/>
  <c r="J42"/>
  <c r="K41"/>
  <c r="J41"/>
  <c r="J40"/>
  <c r="K36"/>
  <c r="J36"/>
  <c r="K33"/>
  <c r="J33"/>
  <c r="K32"/>
  <c r="J32"/>
  <c r="J31"/>
  <c r="L27"/>
  <c r="K27"/>
  <c r="J27"/>
  <c r="K26"/>
  <c r="J26"/>
  <c r="K24"/>
  <c r="J24"/>
  <c r="K23"/>
  <c r="J23"/>
  <c r="O20"/>
  <c r="O21" s="1"/>
  <c r="O28" s="1"/>
  <c r="O37" s="1"/>
  <c r="O43" s="1"/>
  <c r="O49" s="1"/>
  <c r="N20"/>
  <c r="N21" s="1"/>
  <c r="N28" s="1"/>
  <c r="N37" s="1"/>
  <c r="N43" s="1"/>
  <c r="N49" s="1"/>
  <c r="M20"/>
  <c r="M21" s="1"/>
  <c r="M28" s="1"/>
  <c r="M37" s="1"/>
  <c r="M43" s="1"/>
  <c r="M49" s="1"/>
  <c r="L20"/>
  <c r="L21" s="1"/>
  <c r="K20"/>
  <c r="K21" s="1"/>
  <c r="K19"/>
  <c r="J20"/>
  <c r="J21" s="1"/>
  <c r="J19"/>
  <c r="J18"/>
  <c r="J16"/>
  <c r="O13"/>
  <c r="N13"/>
  <c r="M13"/>
  <c r="L13"/>
  <c r="K13"/>
  <c r="K7"/>
  <c r="J13"/>
  <c r="J12"/>
  <c r="J10"/>
  <c r="J8"/>
  <c r="J7"/>
  <c r="J5"/>
  <c r="E36" l="1"/>
  <c r="L36" s="1"/>
  <c r="J28"/>
  <c r="L28"/>
  <c r="L37" s="1"/>
  <c r="L43" s="1"/>
  <c r="L49" s="1"/>
  <c r="J37"/>
  <c r="J43" s="1"/>
  <c r="J49" s="1"/>
  <c r="K28"/>
  <c r="K37" s="1"/>
  <c r="K43" s="1"/>
  <c r="K49" s="1"/>
  <c r="D45"/>
  <c r="K45" s="1"/>
  <c r="C45"/>
  <c r="J45" s="1"/>
  <c r="D39"/>
  <c r="K39" s="1"/>
  <c r="C39"/>
  <c r="J39" s="1"/>
  <c r="D30"/>
  <c r="K30" s="1"/>
  <c r="C30"/>
  <c r="J30" s="1"/>
  <c r="D25"/>
  <c r="K25" s="1"/>
  <c r="C25"/>
  <c r="J25" s="1"/>
</calcChain>
</file>

<file path=xl/sharedStrings.xml><?xml version="1.0" encoding="utf-8"?>
<sst xmlns="http://schemas.openxmlformats.org/spreadsheetml/2006/main" count="282" uniqueCount="157">
  <si>
    <t xml:space="preserve"> </t>
  </si>
  <si>
    <t>spending</t>
  </si>
  <si>
    <t>revenues</t>
  </si>
  <si>
    <t>Apr. 1992</t>
  </si>
  <si>
    <t>surplus</t>
  </si>
  <si>
    <t>Jan. 1992</t>
  </si>
  <si>
    <t>1994 ES pp. 56-57</t>
  </si>
  <si>
    <t>Sept. 1993</t>
  </si>
  <si>
    <t>See note on "Corrective measures" taken in Sept. 1993 above</t>
  </si>
  <si>
    <t>1994 ES p. 57</t>
  </si>
  <si>
    <t>1994 ES p. 130</t>
  </si>
  <si>
    <t>Spring and Autumn 1992</t>
  </si>
  <si>
    <t xml:space="preserve">Equity underwriting and equity injection in Nordbanken. I attribut eit to CY 1993. </t>
  </si>
  <si>
    <t>?</t>
  </si>
  <si>
    <t>1994 ES p. 58</t>
  </si>
  <si>
    <t>Jan. 1993</t>
  </si>
  <si>
    <t>1992 ES p. 44 and 1994 ES p. 56</t>
  </si>
  <si>
    <t>Additional spending on labor market policies. I attribute them to  CY 1993</t>
  </si>
  <si>
    <t>Budget. See note to Jan. 1993 Budget item for CY 1993 above</t>
  </si>
  <si>
    <t>1994 ES p. 134</t>
  </si>
  <si>
    <t>Supplementary Budget</t>
  </si>
  <si>
    <t>1994 ES p. 136</t>
  </si>
  <si>
    <t>June 1993</t>
  </si>
  <si>
    <t>Jan. 1994</t>
  </si>
  <si>
    <t>1995 ES pp. 29-31</t>
  </si>
  <si>
    <t xml:space="preserve">1994/95 Budget. 1995 ES pp. 29-31 lists consolidations measures in teh 1994/95 budget worth  17bn, all of which except 1.2 were tax increases. These were offeset by 17bn of higher spending. Thus, total tax increases were 15.8, and spending increases also 15.8. Follwoing convention, I attribute half to CY 1994 and half to CY 1995. </t>
  </si>
  <si>
    <t xml:space="preserve">1994/95 Budget. See note above on Jan. 1994 entry. </t>
  </si>
  <si>
    <t xml:space="preserve">1995 ES pp. 31-32 and 1997 ES p. 58 </t>
  </si>
  <si>
    <t>Nov. 1994 and later dates</t>
  </si>
  <si>
    <t xml:space="preserve">Nov. 1994  </t>
  </si>
  <si>
    <t>See note to Jan. 1994 entry above</t>
  </si>
  <si>
    <t>1995 ES p. 34</t>
  </si>
  <si>
    <t>Nov. 1994</t>
  </si>
  <si>
    <t>Economic Policy Bill. It brough forward investment  on a relatovely large scale, at a cost for the budget of 2.2bn and 1.2bn in 1996 and 1997"</t>
  </si>
  <si>
    <t>Economic Poliyc Bill. See entry for Nov. 1994 above</t>
  </si>
  <si>
    <t>1995 ES, p. 33 and 1997 ES p. 207</t>
  </si>
  <si>
    <t>1997 ES p. 35</t>
  </si>
  <si>
    <t>Jan 1995</t>
  </si>
  <si>
    <t>S</t>
  </si>
  <si>
    <t>in yellow: not included in or very different from IMF (2010a)</t>
  </si>
  <si>
    <t>S: "speculative"</t>
  </si>
  <si>
    <t>1998 ES, pp. 166 and 167</t>
  </si>
  <si>
    <t>1998 Finance Bill, 5-point programme</t>
  </si>
  <si>
    <t>Apr. and Sept. 1997</t>
  </si>
  <si>
    <t>Supplementary Budget. See note on June 1993 entry above.</t>
  </si>
  <si>
    <t xml:space="preserve">In shares of GDP </t>
  </si>
  <si>
    <t>Perotti</t>
  </si>
  <si>
    <t>IMF</t>
  </si>
  <si>
    <t>GDP in billions of Kronas</t>
  </si>
  <si>
    <t>Source: OECD Economic Outlook (identical to Statistics Sweden data)</t>
  </si>
  <si>
    <t xml:space="preserve">1992/93 Budget. Total savongs is 15.6. Following convention in IMF (2010a), this is  allocated evenly to CY 1993 and CY 1994.  </t>
  </si>
  <si>
    <t>&gt;0</t>
  </si>
  <si>
    <t>Corrective measures following exchange rate crisis of Sept. 1992. I exclude the effect of the increase in teh age of retirement, that was initially part of teh package but was then postponed and made part of the planned pension reform. Total long run spending cuts were -20.4, revenue increases 10.2. 1994 ES p. 57 says that  of the total long-run budgetary savings, roughly "half were  to take effect from 1993 and  by 1994 about three quarters should be realised". Therefore, I allocate half of teh savings to CY 1993, a further quarter to CY 1994, and a further quarter to CY 1995</t>
  </si>
  <si>
    <t>1993/94 Budget. Mostly spending cuts, there might be some tax increase (se 1994 ES pp. 58-59). Following convention in IMF (2010a), I split teh total of 11.9 bn spending cuts between CY 1993 and CY 1994.</t>
  </si>
  <si>
    <t>Sept. 1992, late</t>
  </si>
  <si>
    <t>Sept. 1992, mid-</t>
  </si>
  <si>
    <t>Further corrective measures; reduction in employers' soc. sec. contributions, comepnsated by increases in VAT. Net effect probably close to 0.</t>
  </si>
  <si>
    <t xml:space="preserve">EU accession and its financing. In November 1994, a referendum approved entry int the European Union. 1995 ES p. 33 and 1997 ES p. 57 calculates  a 1998 cost of 20 bn. The government approved measures to finance it with 14.2bn of extra revenues and 5.8bn of spending cuts (see 1995 ES, Table 13 p. 33). This is the amount I report here. The attribution to CY 1996 of teh whole cost is speculative; 1997 ES p. 207 writes that  the increases in taxation to finance EU accession were decided only in June 1995, thus presumably starting in 1996. Note that Ministry of Finance (reported in 1997 ES, p58, also used by IMF 2010a) includes 20bn extra revenue to finance the 20bn extra costs of EU accession as a part of the consolidation program, but does not count 20bn as  extra spending. </t>
  </si>
  <si>
    <t xml:space="preserve">Implementation of teh November 1994 consolidation package. </t>
  </si>
  <si>
    <t xml:space="preserve">November 1994 consoldiation package, 1995/96 Budget of January 1995, 1995/96 Supplementary budget of April 1995. I use Box 1 in 1995 ES p. 32 and Box 2 in 1997 ES pp. 57-58. This is highly speculative. The Ministry of Finance (teh source of these data) released the total measures, with a breakdwon of the impact in the different calendar years. However, this allocation to different years refers to the efefcts on the surolus, it is not broken down by spending cuts and revenue increases. Conseuqnetly, one must assume that teh same percentage applies to spending cuts and revenue increases: from Part III of Box 2 of 1997 ES pp. 57-58, this appears to be approximately correct.  This is teh same assumption in IMF 82010a).  I differ from IMF (2010a) in the following resopects: (i)  I ignore the item "Induced reduction in revenue due to spending cuts"; (ii) I ignore the item "consolidation measures decided earlier", which has been accounted for already; (iii) I ignore theitem "consolidation including financing of European membership", because it only accounts for higher revenues of about 20bn but not for teh higher spending by the same amount that these extra revenues were designed to finance (see 1997 ES p. 57, Box 2). I account for this item independently below. </t>
  </si>
  <si>
    <t>Apr. 1996</t>
  </si>
  <si>
    <t>1997 ES pp. 55-58 and p. 208</t>
  </si>
  <si>
    <t>1996 Spring Bill. No breakdown between spending cuts and revenue increases. I assume it is half and half</t>
  </si>
  <si>
    <t>June 1996</t>
  </si>
  <si>
    <t xml:space="preserve">1996 Employment Bill: increases spending on eductaion financed by lower spending on active labor market policies and higher energy taxes. </t>
  </si>
  <si>
    <t>1997 ES p. 203 and footnote 13 p. 180</t>
  </si>
  <si>
    <t>End of temporary spending and revenue increases in Jan 1995 budget, see note on Jan 1995 entry above.</t>
  </si>
  <si>
    <t xml:space="preserve">Temporary spending increases from 1995/96 budget. 1995/96 Budget. See entry for Jan. 1995 above. </t>
  </si>
  <si>
    <t xml:space="preserve">1995/96 Budget. "Temporary spending increases [in the 1995/96 budget]  will total 17.9bn, to be financed by a one-off increase in revenues (total 23.4 bn)" 1995 ES p. 35. The Ministry of finance and IMF (2010a) only report spending cuts  in their summary of  consolidations measures. The fiscal year changed on January 1 1996: from then on it coincided with tehh calnedar year. The 1995/96 budget coveredthe 18 months from July 1 1995 to December 31 1996. I attribute one third  of these temporary spending and revenue increases to CY 1995 and two thirds to CY 1996. This entry is uncertain. It is not clear how long this extra spending should last. I assume it lasts for teh period covered by the budget. </t>
  </si>
  <si>
    <t>Supplementary Budget. I attribute half to CY 1993 and half to CY 1994. I also arbitrarily assign half of it to spending cuts and half of it to revenue increases.</t>
  </si>
  <si>
    <t>1993 cumulative</t>
  </si>
  <si>
    <t>1993 total, excluding bank support measures</t>
  </si>
  <si>
    <t>1994 total, excluding bank support measures</t>
  </si>
  <si>
    <t>1994 cumulative</t>
  </si>
  <si>
    <t>1995 total, excluding bank support measures</t>
  </si>
  <si>
    <t>1995 cumulative</t>
  </si>
  <si>
    <t>1996 cumulative</t>
  </si>
  <si>
    <t>1996 total, excluding bank support measures</t>
  </si>
  <si>
    <t>1997 cumulative</t>
  </si>
  <si>
    <t>1997 total, excluding bank support measures</t>
  </si>
  <si>
    <t>1998 total, excluding bank support measures</t>
  </si>
  <si>
    <t>1998 cumulative</t>
  </si>
  <si>
    <t>In bn Kronas</t>
  </si>
  <si>
    <t>1982/83 ES p.25 and p. 47</t>
  </si>
  <si>
    <t>Sept. 1982</t>
  </si>
  <si>
    <t>New medium-term program by new government. The total effect was 21bn, but 6 bn was due to the deceleration of inflation. In 19885/86 ES, Table A2 p. 65, there is a Ministry of Fiance reconstruction of budget cuts in 1983, 1984 and 1985. The items for 1983 are already included here, as it is evident from their description.</t>
  </si>
  <si>
    <t>1982/93 ES p. 25 and 1983/84 ES p. 11</t>
  </si>
  <si>
    <t>Local governemnts: taxes increased, capital expenditure fell</t>
  </si>
  <si>
    <t xml:space="preserve">1983 total </t>
  </si>
  <si>
    <t>1983 cumulative</t>
  </si>
  <si>
    <t>1985/86 ES p. 65</t>
  </si>
  <si>
    <t>Ministry of Finance reconstruction of budget cuts 1983 to 1985: effects in 1984.</t>
  </si>
  <si>
    <t>1983/84 ES p. 55</t>
  </si>
  <si>
    <t>Sept. 1983</t>
  </si>
  <si>
    <t>Reduction in transfers to local governments</t>
  </si>
  <si>
    <t>1983/84 ES p. 55 and p. 50 note 6</t>
  </si>
  <si>
    <t>Oct. 1983 - Jan. 1984</t>
  </si>
  <si>
    <t>In teh 1984 Budget presented in October 1983 proposed tax increases by about Kr. 5.5 bn (1983/83 ES p. 55). This budget was rejected by Parliament, and new elections were held. The new budget presented by the government (which had been confirmed in the elections) in Jan. 1984 reduced the impact of these measures by Kr. 2bn  (1983/84 ES p. 50 note 6). I classify these as revenue increases, because the description of the main measures on p. 55 includes only revenue increases</t>
  </si>
  <si>
    <t>1983/84 ES p 10 and p. 55</t>
  </si>
  <si>
    <t>Apr. 1984</t>
  </si>
  <si>
    <t>In April 1984 the government introduced new measures, with efefcts of Kr. 1.5 bn in 1984 and Kr. 5 bn in 1985. These meassures consisted mainly in increases in indirect taxes and social security contributions, and a freeze on public spending in 1984 and 1985. Lacking information on the relative size of  revenue increases and tax cuts, I attribute half of the measure to each</t>
  </si>
  <si>
    <t>1984 total</t>
  </si>
  <si>
    <t>1984 cumulative</t>
  </si>
  <si>
    <t xml:space="preserve">Additional affect in 1985 of teh measures takein in April 1984. See entry for April 1984 for an explanation. </t>
  </si>
  <si>
    <t>1985/86 ES p. 84</t>
  </si>
  <si>
    <t>March 1985</t>
  </si>
  <si>
    <t>New incomes policy measures, including reduction in emploers' social security contributions and incerase in taxes on corporate profits. Effects of tehse measuers has not been quantified. This was undone in January 1987 (see 1986/87 ES p.19).</t>
  </si>
  <si>
    <t>1985/86 ES p. 83</t>
  </si>
  <si>
    <t>Dec. 1985</t>
  </si>
  <si>
    <t>Reduction in trasnfers to local governments</t>
  </si>
  <si>
    <t>1985 total</t>
  </si>
  <si>
    <t>1985 cumulative</t>
  </si>
  <si>
    <t>1985/86 ES p. 14 and p. 85</t>
  </si>
  <si>
    <t>Austerity programme to cool down the economy, in 1986 budget. From 1985/86 p. 85, mostly revenues (including Kr. 3 bn form energy tax).</t>
  </si>
  <si>
    <t>1986/87 ES p. 8 and p.74</t>
  </si>
  <si>
    <t>March 1986</t>
  </si>
  <si>
    <t xml:space="preserve">Austerity programme. Increases indirect taxes, in particular mostly energy taxes. </t>
  </si>
  <si>
    <t>1986 total</t>
  </si>
  <si>
    <t>1986 cumulative</t>
  </si>
  <si>
    <t>1986/87 ES p. 67</t>
  </si>
  <si>
    <t>Oct. 1986</t>
  </si>
  <si>
    <t>"Potato diet" austerity package; underestimates of tax increases, as some measures not quantified</t>
  </si>
  <si>
    <t>1987 total</t>
  </si>
  <si>
    <t>1987 cumulative</t>
  </si>
  <si>
    <t>in yellow: not included in or very different from IMF (2010)</t>
  </si>
  <si>
    <t>Source: Statistics Denmark</t>
  </si>
  <si>
    <t>Source: OECD Economic Outlook</t>
  </si>
  <si>
    <t>cur. sp.</t>
  </si>
  <si>
    <t>cap. sp.</t>
  </si>
  <si>
    <t>Mar. 1987</t>
  </si>
  <si>
    <t>1987 Financial Statement, Dall Eireann, Volume 371, 31 Marcg 1987</t>
  </si>
  <si>
    <t>It is extremely difficult to reconstruct the discretionary change in spending in 1987. The problem is that a first Estimate for 1987, with the discretionary changes set by the government then in charge, was presented in Fall 1986. A second Estimate was presented on January 20 1987 by the new government, with further changes relative to the previous Estimates. Then the Budget was presented in March 1987. We do not have documentation of the two pre-Budget Estimates. The Budget document lists the changes set by the January 20 Estimates relative to the Fall Estimates (by the previous government). But since we do not know the dscretionary changes implied by the Fall Estimates, it is difficult to reconstruct the true discretionary change of 1987. I adopt the following strategy. 1987/88 ES p. 22, Table 8 has a figure for current non-interest spending spending in the  1987 Pre - Budget of 6220mn, which is taken from the Framework for 1987 Budget of the Department of Finance, and is purportedly a constant service estimate. The  Fall Estimates for 1988 has a figure for 1987 of  6013 (mentioned in the Financial  Resolutions debate document), while the 1987 January Estimates by the new government has  6027. Hence, it appears that these last two figures already include the first cuts in the Estimates, while the figure from the Framework for the 1987 Budget does not. The total for current spending in the 1987 Budget is 5972, hence the difference is 248mn, the same figure in IMF (2010a). However, this figure, and IMF (2010a), omits changes to capital spending. Because, like for current spending,  I do not have the discretionary change for capital spending implied by the Fall Estimates by the previous government, it is difficult to detrmine the correct figure. The Budget figure was 1655, against a  January 20 Estimate by the new governemnt of 1721: this would imply a cut by 66mn, plus another cut of 15mn in Exchequer-financed Non_Programme outlays.  But we don't know if the January 20 figure represented an increase or a cut. The 1986 provisional outtun was 1646, plus 98 for Exchequesr-financed non-programme outlays. Assuming that the January 20 Estimate already represented a cut, I use the difference between the Budget figure and that Estimate, -81, which would be an lower bound on the absolute value of teh cut. However, this is highly speculative.</t>
  </si>
  <si>
    <t>1987 cumulated</t>
  </si>
  <si>
    <t>Oct. 1987</t>
  </si>
  <si>
    <r>
      <t xml:space="preserve">1988 Estimates for public Services and Summary Public Capital Programme (Seanad </t>
    </r>
    <r>
      <rPr>
        <sz val="11"/>
        <rFont val="Calibri"/>
        <family val="2"/>
      </rPr>
      <t xml:space="preserve">Éireann - Volume 117 - 29 Otober, 1987: Motion) [p. 924]. </t>
    </r>
  </si>
  <si>
    <t xml:space="preserve">1988 Estimates. This is teh change (relative to no-policy change), as given in the  1988 Estimates.  As explained in the 1988 Financial resolution debate,  "the 1988 Estimates of Receipts and Expenditure [...], these figures take account of increases in pay under the public service pay agreement; lump sum and related payments under the public service early retirement — voluntary redundancy schemes; the transfer of Exchequer funding of some house purchase loans to the private sector, and technical changes arising from the enactment of the Local Loans Fund (Amendment) Act, 1987." (1987 Financial Statement debate, Dail Eireann - Volume 377 - 27 Janary 1988 p. 263). It is not clear if it includes interest payments: see 1987/88 ES p. 83 note 8. </t>
  </si>
  <si>
    <t>Jan. 1988</t>
  </si>
  <si>
    <t xml:space="preserve">1988 Financial Statement , Dail Eireann, Volume 377, 27 January 1988, Table 1 pp.  299-300  and previous pages for explanations of individual items. </t>
  </si>
  <si>
    <t>1988 Budget. On the revenue side, I count only 5 (instead of 30) for the increase in the temporary bank levy from 25 to 30, and I do not count the item "net effect on tax receipts of expenditure and tax changes". The figure for capital spending includes a reduction by 10mn in non-programme capital spending. The initial figure for non-capital supply services (current expenditure) in the 1988 Estimates was 5649, but between publication of teh Estimates  and the Budget, there was new information on 1987 out-turn. Hence the government reduced the 1988 initial  spending, as set in teh Estimattes,  further by 29 millions (see Table 1 1988 Financial Statement , Dail Eireann, Volume 377, 27 January 1988, pp. 299-300). This is not an actual reduction, but an update of the initial condition based on a revision of the estimated trend. Hence i do not count it.</t>
  </si>
  <si>
    <t xml:space="preserve">1989 Financial Statement, Dail Eireann, Volume 386, 25 January 1989, p.  214. </t>
  </si>
  <si>
    <t>This is teh estimate of teh effect of teh tax amnesty. This was a one-off event.</t>
  </si>
  <si>
    <t>1989 Financial Statement, Dail Eireann, Volume 386, 25 January 1989, p.  214. This is teh estimate of teh effect of teh tax amnesty. This was a one-off event.</t>
  </si>
  <si>
    <t xml:space="preserve">This is teh estimate of teh effect of the introduction of self-assessment for the self-employed. This is a permanent efefct. </t>
  </si>
  <si>
    <t>1988 total</t>
  </si>
  <si>
    <t>1988 cumulated</t>
  </si>
  <si>
    <t>Oct. 1988</t>
  </si>
  <si>
    <r>
      <t xml:space="preserve">1989 Estimates for Public Services and Summary Public Capital Programme: Motion (Seanad </t>
    </r>
    <r>
      <rPr>
        <sz val="11"/>
        <rFont val="Calibri"/>
        <family val="2"/>
      </rPr>
      <t xml:space="preserve">Éireann - Volume 383 - 25 Otober, 1988) [p. 924]. </t>
    </r>
  </si>
  <si>
    <t>1989 Estimates.  The text on pp. 647 makes clear that this is the reduction  in Exchequer expenditure relative to "what expenditure would have been in 1989 if we had not acted". "Any Government, in settling the Estimates for the coming year, have to deal with upward pressures on public spending, such as the
full year effects of the previous year's pay and social welfare increases, and the impact of the coming year's inflation. If their aim was to hold the total level of spending unchanged from one year to the next, the allocations for some programmes in the coming year would have to be reduced just to offset these upward pressuresThere was a big debate whether teh figure shoule be -311 or -224. As the intervention by Deputy Noonan on pp. 652 and ff. makes clear, -311 captures the effects of decisions in previous years as well. These figures include (i) expenditure for early retirement (25 mn, down form 80 mn in 1988) (ii) the 1989 cost of the second general increase under the 1987 Pay Agreement, about 2.5 percent on average for 1989.</t>
  </si>
  <si>
    <t>Jan . 1989</t>
  </si>
  <si>
    <t xml:space="preserve">1989 Financial Statement, Dail Eireann, Volume 386, 25 January 1989, Table 1 pp.  257 and ff. and  previous pages for explanations of individual items. </t>
  </si>
  <si>
    <t>1989 Budget. On the revenue side, I do not count the bank levy, which was set to conitnue at its 1988 level,  and I do not count the item "net effect on tax receipts of expenditure and tax changes". The figure for capital spending includes a reduction by 10mn in non-programme capital spending. IMF (2010a) o. 46 footnote 54 states that the 1989 Budget introduced a number of tax cuts and spending increases. This is correct, but this is onlythe Budget; the Estimates for 1989 had alrady introduced large cuts to current expenditure, hence overall this still represented a sizable expenditure cut.  The initial figure for non-capital supply services (current expenditure) in the 1989 Estimates was 5565, but between publication of teh Estimates and the Budget there was new information on 1988 out-turn. Hence reduced 1989 inital  spending further by 26 (see 1989 Financial Statement, Dail Eireann, Volume 386, 25 January 1989, Table 1 p.  219, and Table 1).  This is not actual reduction, but an update of the initial condition based on a revision of the estimated trend. Hence i do not count it.</t>
  </si>
  <si>
    <t>End of the tax amnesty</t>
  </si>
  <si>
    <t>1989 total</t>
  </si>
  <si>
    <t>1989 cumulated</t>
  </si>
  <si>
    <t>In mn Pounds</t>
  </si>
  <si>
    <t>Converted to Pounds using the exchange rate of .787564 Pounds per Euro</t>
  </si>
  <si>
    <t>Source: CSO. In Euros</t>
  </si>
</sst>
</file>

<file path=xl/styles.xml><?xml version="1.0" encoding="utf-8"?>
<styleSheet xmlns="http://schemas.openxmlformats.org/spreadsheetml/2006/main">
  <numFmts count="1">
    <numFmt numFmtId="164" formatCode="0.0"/>
  </numFmts>
  <fonts count="3">
    <font>
      <sz val="11"/>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rgb="FFC0C0C0"/>
      </left>
      <right style="thin">
        <color rgb="FFC0C0C0"/>
      </right>
      <top style="thin">
        <color rgb="FFC0C0C0"/>
      </top>
      <bottom style="thin">
        <color rgb="FFC0C0C0"/>
      </bottom>
      <diagonal/>
    </border>
  </borders>
  <cellStyleXfs count="1">
    <xf numFmtId="0" fontId="0" fillId="0" borderId="0"/>
  </cellStyleXfs>
  <cellXfs count="55">
    <xf numFmtId="0" fontId="0" fillId="0" borderId="0" xfId="0"/>
    <xf numFmtId="0" fontId="0" fillId="0" borderId="0" xfId="0" applyFill="1"/>
    <xf numFmtId="0" fontId="1" fillId="0" borderId="0" xfId="0" applyNumberFormat="1" applyFont="1" applyFill="1" applyBorder="1" applyAlignment="1">
      <alignment horizontal="right"/>
    </xf>
    <xf numFmtId="0" fontId="0" fillId="0" borderId="0" xfId="0" applyAlignment="1">
      <alignment horizontal="center"/>
    </xf>
    <xf numFmtId="0" fontId="0" fillId="0" borderId="0" xfId="0" applyFill="1" applyAlignment="1">
      <alignment horizontal="center"/>
    </xf>
    <xf numFmtId="164" fontId="0" fillId="0" borderId="0" xfId="0" applyNumberFormat="1"/>
    <xf numFmtId="0" fontId="1" fillId="0" borderId="1" xfId="0" applyNumberFormat="1" applyFont="1" applyFill="1" applyBorder="1" applyAlignment="1">
      <alignment horizontal="left"/>
    </xf>
    <xf numFmtId="0" fontId="0" fillId="0" borderId="0" xfId="0" applyFill="1" applyAlignment="1">
      <alignment horizontal="left"/>
    </xf>
    <xf numFmtId="0" fontId="1" fillId="0" borderId="0" xfId="0" applyNumberFormat="1" applyFont="1" applyFill="1" applyBorder="1" applyAlignment="1">
      <alignment horizontal="left"/>
    </xf>
    <xf numFmtId="0" fontId="0" fillId="0" borderId="0" xfId="0" applyFill="1" applyBorder="1" applyAlignment="1">
      <alignment horizontal="left"/>
    </xf>
    <xf numFmtId="49" fontId="0" fillId="0" borderId="0" xfId="0" applyNumberFormat="1" applyAlignment="1">
      <alignment horizontal="left"/>
    </xf>
    <xf numFmtId="49" fontId="0" fillId="0" borderId="0" xfId="0" applyNumberFormat="1"/>
    <xf numFmtId="0" fontId="0" fillId="2" borderId="0" xfId="0" applyFill="1"/>
    <xf numFmtId="0" fontId="0" fillId="2" borderId="0" xfId="0" applyFill="1" applyAlignment="1">
      <alignment horizontal="left"/>
    </xf>
    <xf numFmtId="17" fontId="1" fillId="2" borderId="0" xfId="0" applyNumberFormat="1" applyFont="1" applyFill="1" applyBorder="1" applyAlignment="1">
      <alignment horizontal="left"/>
    </xf>
    <xf numFmtId="0" fontId="1" fillId="2" borderId="0" xfId="0" applyNumberFormat="1" applyFont="1" applyFill="1" applyBorder="1" applyAlignment="1">
      <alignment horizontal="left"/>
    </xf>
    <xf numFmtId="0" fontId="0" fillId="2" borderId="0" xfId="0" applyFill="1" applyBorder="1" applyAlignment="1">
      <alignment horizontal="left"/>
    </xf>
    <xf numFmtId="0" fontId="1" fillId="2" borderId="1" xfId="0" applyNumberFormat="1" applyFont="1" applyFill="1" applyBorder="1" applyAlignment="1">
      <alignment horizontal="left"/>
    </xf>
    <xf numFmtId="49" fontId="0" fillId="2" borderId="0" xfId="0" applyNumberFormat="1" applyFill="1" applyAlignment="1">
      <alignment horizontal="left"/>
    </xf>
    <xf numFmtId="0" fontId="1" fillId="2" borderId="0" xfId="0" applyNumberFormat="1" applyFont="1" applyFill="1" applyBorder="1" applyAlignment="1">
      <alignment horizontal="center"/>
    </xf>
    <xf numFmtId="0" fontId="0" fillId="2" borderId="0" xfId="0" applyFill="1" applyAlignment="1">
      <alignment horizontal="center"/>
    </xf>
    <xf numFmtId="0" fontId="1" fillId="0" borderId="0" xfId="0" applyNumberFormat="1" applyFont="1" applyFill="1" applyBorder="1" applyAlignment="1">
      <alignment horizontal="center"/>
    </xf>
    <xf numFmtId="0" fontId="1" fillId="0" borderId="1" xfId="0" applyNumberFormat="1" applyFont="1" applyFill="1" applyBorder="1" applyAlignment="1">
      <alignment horizontal="center"/>
    </xf>
    <xf numFmtId="0" fontId="1" fillId="2" borderId="1" xfId="0" applyNumberFormat="1" applyFont="1" applyFill="1" applyBorder="1" applyAlignment="1">
      <alignment horizontal="center"/>
    </xf>
    <xf numFmtId="164" fontId="0" fillId="0" borderId="0" xfId="0" applyNumberFormat="1" applyAlignment="1">
      <alignment horizontal="center"/>
    </xf>
    <xf numFmtId="49" fontId="0" fillId="0" borderId="0" xfId="0" applyNumberFormat="1" applyAlignment="1">
      <alignment horizontal="center"/>
    </xf>
    <xf numFmtId="1" fontId="0" fillId="0" borderId="0" xfId="0" applyNumberForma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2" fontId="1" fillId="2" borderId="0" xfId="0" applyNumberFormat="1" applyFont="1" applyFill="1" applyBorder="1" applyAlignment="1">
      <alignment horizontal="center"/>
    </xf>
    <xf numFmtId="2" fontId="0" fillId="2" borderId="0" xfId="0" applyNumberFormat="1" applyFill="1" applyAlignment="1">
      <alignment horizontal="center"/>
    </xf>
    <xf numFmtId="2" fontId="1" fillId="0" borderId="0" xfId="0" applyNumberFormat="1" applyFont="1" applyFill="1" applyBorder="1" applyAlignment="1">
      <alignment horizontal="center"/>
    </xf>
    <xf numFmtId="2" fontId="1" fillId="0" borderId="1" xfId="0" applyNumberFormat="1" applyFont="1" applyFill="1" applyBorder="1" applyAlignment="1">
      <alignment horizontal="center"/>
    </xf>
    <xf numFmtId="2" fontId="0" fillId="2" borderId="0" xfId="0" applyNumberFormat="1" applyFill="1" applyBorder="1" applyAlignment="1">
      <alignment horizontal="center"/>
    </xf>
    <xf numFmtId="2" fontId="0" fillId="0" borderId="0" xfId="0" applyNumberFormat="1" applyFill="1" applyBorder="1" applyAlignment="1">
      <alignment horizontal="center"/>
    </xf>
    <xf numFmtId="1" fontId="0" fillId="0" borderId="0" xfId="0" applyNumberFormat="1" applyAlignment="1">
      <alignment horizontal="left"/>
    </xf>
    <xf numFmtId="17" fontId="1" fillId="0" borderId="0" xfId="0" applyNumberFormat="1" applyFont="1" applyFill="1" applyBorder="1" applyAlignment="1">
      <alignment horizontal="left"/>
    </xf>
    <xf numFmtId="2" fontId="0" fillId="0" borderId="0" xfId="0" quotePrefix="1" applyNumberFormat="1" applyAlignment="1">
      <alignment horizontal="center"/>
    </xf>
    <xf numFmtId="0" fontId="0" fillId="0" borderId="0" xfId="0" applyAlignment="1">
      <alignment horizontal="left"/>
    </xf>
    <xf numFmtId="0" fontId="0" fillId="0" borderId="0" xfId="0" applyAlignment="1">
      <alignment horizontal="center"/>
    </xf>
    <xf numFmtId="0" fontId="0" fillId="0" borderId="0" xfId="0" applyAlignment="1">
      <alignment horizontal="center"/>
    </xf>
    <xf numFmtId="164" fontId="0" fillId="0" borderId="0" xfId="0" applyNumberFormat="1" applyFill="1"/>
    <xf numFmtId="164" fontId="1" fillId="0" borderId="0" xfId="0" applyNumberFormat="1" applyFont="1" applyFill="1" applyBorder="1" applyAlignment="1">
      <alignment horizontal="right"/>
    </xf>
    <xf numFmtId="164" fontId="0" fillId="2" borderId="0" xfId="0" applyNumberFormat="1" applyFill="1"/>
    <xf numFmtId="164" fontId="1" fillId="2" borderId="0" xfId="0" applyNumberFormat="1" applyFont="1" applyFill="1" applyBorder="1" applyAlignment="1">
      <alignment horizontal="right"/>
    </xf>
    <xf numFmtId="49" fontId="0" fillId="0" borderId="0" xfId="0" applyNumberFormat="1" applyFill="1" applyAlignment="1">
      <alignment horizontal="left"/>
    </xf>
    <xf numFmtId="0" fontId="1" fillId="0" borderId="1" xfId="0" applyNumberFormat="1" applyFont="1" applyFill="1" applyBorder="1" applyAlignment="1">
      <alignment horizontal="right"/>
    </xf>
    <xf numFmtId="0" fontId="0" fillId="0" borderId="0" xfId="0" applyFill="1" applyBorder="1"/>
    <xf numFmtId="2" fontId="0" fillId="0" borderId="0" xfId="0" applyNumberFormat="1"/>
    <xf numFmtId="0" fontId="0" fillId="0" borderId="0" xfId="0" applyAlignment="1" applyProtection="1">
      <alignment horizontal="right"/>
      <protection locked="0"/>
    </xf>
    <xf numFmtId="2" fontId="1" fillId="0" borderId="0" xfId="0" applyNumberFormat="1" applyFont="1" applyFill="1" applyBorder="1" applyAlignment="1">
      <alignment horizontal="right"/>
    </xf>
    <xf numFmtId="164" fontId="1" fillId="0" borderId="0" xfId="0" applyNumberFormat="1" applyFont="1" applyFill="1" applyBorder="1" applyAlignment="1">
      <alignment horizontal="left"/>
    </xf>
    <xf numFmtId="2" fontId="0" fillId="0" borderId="0" xfId="0" applyNumberFormat="1" applyFill="1"/>
    <xf numFmtId="0" fontId="0" fillId="0" borderId="0" xfId="0" applyFill="1" applyAlignment="1"/>
    <xf numFmtId="1" fontId="0" fillId="0" borderId="0" xfId="0" applyNumberForma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L81"/>
  <sheetViews>
    <sheetView topLeftCell="A13" workbookViewId="0">
      <selection activeCell="A48" sqref="A48"/>
    </sheetView>
  </sheetViews>
  <sheetFormatPr defaultRowHeight="15"/>
  <sheetData>
    <row r="1" spans="1:38">
      <c r="B1" t="s">
        <v>0</v>
      </c>
      <c r="C1" s="40" t="s">
        <v>82</v>
      </c>
      <c r="D1" s="40"/>
      <c r="E1" s="40"/>
      <c r="F1" s="40"/>
      <c r="G1" s="40"/>
      <c r="H1" s="40"/>
      <c r="I1" s="39"/>
      <c r="J1" s="40" t="s">
        <v>45</v>
      </c>
      <c r="K1" s="40"/>
      <c r="L1" s="40"/>
      <c r="M1" s="40"/>
      <c r="N1" s="40"/>
      <c r="O1" s="40"/>
      <c r="P1" s="39"/>
      <c r="R1" s="39"/>
      <c r="S1" s="39"/>
      <c r="T1" s="39"/>
      <c r="U1" s="39"/>
      <c r="V1" s="39"/>
      <c r="W1" s="39"/>
    </row>
    <row r="2" spans="1:38">
      <c r="C2" s="39" t="s">
        <v>1</v>
      </c>
      <c r="D2" s="39" t="s">
        <v>2</v>
      </c>
      <c r="E2" s="39" t="s">
        <v>4</v>
      </c>
      <c r="F2" s="39" t="s">
        <v>1</v>
      </c>
      <c r="G2" s="39" t="s">
        <v>2</v>
      </c>
      <c r="H2" s="39" t="s">
        <v>4</v>
      </c>
      <c r="I2" s="39"/>
      <c r="J2" s="39" t="s">
        <v>1</v>
      </c>
      <c r="K2" s="39" t="s">
        <v>2</v>
      </c>
      <c r="L2" s="39" t="s">
        <v>4</v>
      </c>
      <c r="M2" s="39" t="s">
        <v>1</v>
      </c>
      <c r="N2" s="39" t="s">
        <v>2</v>
      </c>
      <c r="O2" s="39" t="s">
        <v>4</v>
      </c>
      <c r="P2" s="39"/>
      <c r="R2" s="39"/>
      <c r="S2" s="39"/>
      <c r="T2" s="39"/>
      <c r="U2" s="39"/>
      <c r="V2" s="39"/>
      <c r="W2" s="39"/>
    </row>
    <row r="3" spans="1:38">
      <c r="C3" s="4" t="s">
        <v>46</v>
      </c>
      <c r="D3" s="4" t="s">
        <v>46</v>
      </c>
      <c r="E3" s="4" t="s">
        <v>46</v>
      </c>
      <c r="F3" s="4" t="s">
        <v>47</v>
      </c>
      <c r="G3" s="4" t="s">
        <v>47</v>
      </c>
      <c r="H3" s="4" t="s">
        <v>47</v>
      </c>
      <c r="I3" s="4"/>
      <c r="J3" s="4" t="s">
        <v>46</v>
      </c>
      <c r="K3" s="4" t="s">
        <v>46</v>
      </c>
      <c r="L3" s="4" t="s">
        <v>46</v>
      </c>
      <c r="M3" s="4" t="s">
        <v>47</v>
      </c>
      <c r="N3" s="4" t="s">
        <v>47</v>
      </c>
      <c r="O3" s="4" t="s">
        <v>47</v>
      </c>
      <c r="P3" s="4"/>
      <c r="Q3" s="39"/>
      <c r="R3" s="39"/>
      <c r="S3" s="39"/>
      <c r="T3" s="39"/>
      <c r="U3" s="39"/>
      <c r="V3" s="39"/>
      <c r="W3" s="39"/>
    </row>
    <row r="4" spans="1:38">
      <c r="B4" s="1"/>
      <c r="C4" s="4"/>
      <c r="D4" s="4"/>
      <c r="E4" s="4"/>
      <c r="F4" s="4"/>
      <c r="G4" s="4"/>
      <c r="H4" s="4"/>
      <c r="I4" s="4"/>
      <c r="J4" s="4"/>
      <c r="K4" s="4"/>
      <c r="L4" s="4"/>
      <c r="M4" s="4"/>
      <c r="N4" s="4"/>
      <c r="O4" s="4"/>
      <c r="P4" s="4"/>
      <c r="Q4" s="4"/>
      <c r="R4" s="4"/>
      <c r="S4" s="4"/>
      <c r="T4" s="4"/>
      <c r="U4" s="4"/>
      <c r="V4" s="4"/>
      <c r="W4" s="4"/>
      <c r="X4" s="1"/>
      <c r="Y4" s="1"/>
      <c r="Z4" s="1"/>
      <c r="AA4" s="1"/>
      <c r="AB4" s="1"/>
      <c r="AC4" s="1"/>
      <c r="AD4" s="1"/>
      <c r="AE4" s="1"/>
      <c r="AF4" s="1"/>
      <c r="AG4" s="1"/>
      <c r="AH4" s="1"/>
      <c r="AI4" s="1"/>
      <c r="AJ4" s="1"/>
      <c r="AK4" s="1"/>
      <c r="AL4" s="1"/>
    </row>
    <row r="5" spans="1:38">
      <c r="A5" s="1">
        <v>1983</v>
      </c>
      <c r="B5" s="1"/>
      <c r="C5" s="41">
        <v>-10</v>
      </c>
      <c r="D5" s="41">
        <v>5</v>
      </c>
      <c r="E5" s="41"/>
      <c r="F5" s="41"/>
      <c r="G5" s="41"/>
      <c r="H5" s="41"/>
      <c r="I5" s="41"/>
      <c r="J5" s="41">
        <f>100*C5/$E$42</f>
        <v>-1.8469676485146687</v>
      </c>
      <c r="K5" s="41">
        <f>100*D5/$E$42</f>
        <v>0.92348382425733433</v>
      </c>
      <c r="L5" s="41"/>
      <c r="M5" s="41"/>
      <c r="N5" s="41"/>
      <c r="O5" s="41"/>
      <c r="P5" s="41"/>
      <c r="Q5" s="7" t="s">
        <v>83</v>
      </c>
      <c r="R5" s="7" t="s">
        <v>84</v>
      </c>
      <c r="S5" s="7" t="s">
        <v>85</v>
      </c>
      <c r="T5" s="7"/>
      <c r="U5" s="7"/>
      <c r="V5" s="7"/>
      <c r="W5" s="1"/>
      <c r="X5" s="1"/>
      <c r="Y5" s="1"/>
      <c r="Z5" s="1"/>
      <c r="AA5" s="1"/>
      <c r="AB5" s="1"/>
      <c r="AC5" s="1"/>
      <c r="AD5" s="1"/>
      <c r="AE5" s="1"/>
      <c r="AF5" s="1"/>
      <c r="AG5" s="1"/>
      <c r="AH5" s="1"/>
      <c r="AI5" s="1"/>
      <c r="AJ5" s="1"/>
      <c r="AK5" s="1"/>
      <c r="AL5" s="1"/>
    </row>
    <row r="6" spans="1:38">
      <c r="A6" s="1"/>
      <c r="B6" s="2"/>
      <c r="C6" s="42" t="s">
        <v>13</v>
      </c>
      <c r="D6" s="42" t="s">
        <v>13</v>
      </c>
      <c r="E6" s="42"/>
      <c r="F6" s="42"/>
      <c r="G6" s="42"/>
      <c r="H6" s="42"/>
      <c r="I6" s="42"/>
      <c r="J6" s="41"/>
      <c r="K6" s="41"/>
      <c r="L6" s="42"/>
      <c r="M6" s="42"/>
      <c r="N6" s="42"/>
      <c r="O6" s="42"/>
      <c r="P6" s="42"/>
      <c r="Q6" s="7" t="s">
        <v>86</v>
      </c>
      <c r="R6" s="8" t="s">
        <v>0</v>
      </c>
      <c r="S6" s="7" t="s">
        <v>87</v>
      </c>
      <c r="T6" s="8"/>
      <c r="U6" s="7"/>
      <c r="V6" s="7"/>
      <c r="W6" s="1"/>
      <c r="X6" s="1"/>
      <c r="Y6" s="1"/>
      <c r="Z6" s="1"/>
      <c r="AA6" s="1"/>
      <c r="AB6" s="1"/>
      <c r="AC6" s="1"/>
      <c r="AD6" s="1"/>
      <c r="AE6" s="1"/>
      <c r="AF6" s="1"/>
      <c r="AG6" s="1"/>
      <c r="AH6" s="1"/>
      <c r="AI6" s="1"/>
      <c r="AJ6" s="1"/>
      <c r="AK6" s="1"/>
      <c r="AL6" s="1"/>
    </row>
    <row r="7" spans="1:38">
      <c r="A7" s="1" t="s">
        <v>88</v>
      </c>
      <c r="B7" s="2"/>
      <c r="C7" s="42">
        <f>SUM(C5:C6)</f>
        <v>-10</v>
      </c>
      <c r="D7" s="42">
        <f>SUM(D5:D6)</f>
        <v>5</v>
      </c>
      <c r="E7" s="42">
        <f>D7-C7</f>
        <v>15</v>
      </c>
      <c r="F7" s="42">
        <v>-10</v>
      </c>
      <c r="G7" s="42">
        <v>5</v>
      </c>
      <c r="H7" s="42">
        <f>G7-F7</f>
        <v>15</v>
      </c>
      <c r="I7" s="42"/>
      <c r="J7" s="41">
        <f>100*C7/$E$42</f>
        <v>-1.8469676485146687</v>
      </c>
      <c r="K7" s="41">
        <f t="shared" ref="K7:O7" si="0">100*D7/$E$43</f>
        <v>0.92348492279670236</v>
      </c>
      <c r="L7" s="41">
        <f t="shared" si="0"/>
        <v>2.7704547683901071</v>
      </c>
      <c r="M7" s="41">
        <f t="shared" si="0"/>
        <v>-1.8469698455934047</v>
      </c>
      <c r="N7" s="41">
        <f t="shared" si="0"/>
        <v>0.92348492279670236</v>
      </c>
      <c r="O7" s="41">
        <f t="shared" si="0"/>
        <v>2.7704547683901071</v>
      </c>
      <c r="P7" s="42"/>
      <c r="Q7" s="7"/>
      <c r="R7" s="36"/>
      <c r="S7" s="7"/>
      <c r="T7" s="8"/>
      <c r="U7" s="7"/>
      <c r="V7" s="7"/>
      <c r="W7" s="1"/>
      <c r="X7" s="1"/>
      <c r="Y7" s="1"/>
      <c r="Z7" s="1"/>
      <c r="AA7" s="1"/>
      <c r="AB7" s="1"/>
      <c r="AC7" s="1"/>
      <c r="AD7" s="1"/>
      <c r="AE7" s="1"/>
      <c r="AF7" s="1"/>
      <c r="AG7" s="1"/>
      <c r="AH7" s="1"/>
      <c r="AI7" s="1"/>
      <c r="AJ7" s="1"/>
      <c r="AK7" s="1"/>
      <c r="AL7" s="1"/>
    </row>
    <row r="8" spans="1:38">
      <c r="A8" s="1" t="s">
        <v>89</v>
      </c>
      <c r="B8" s="2"/>
      <c r="C8" s="42">
        <v>-10</v>
      </c>
      <c r="D8" s="42">
        <v>5</v>
      </c>
      <c r="E8" s="42">
        <v>15</v>
      </c>
      <c r="F8" s="42">
        <v>-10</v>
      </c>
      <c r="G8" s="42">
        <v>5</v>
      </c>
      <c r="H8" s="42">
        <v>15</v>
      </c>
      <c r="I8" s="42"/>
      <c r="J8" s="42">
        <f>J7</f>
        <v>-1.8469676485146687</v>
      </c>
      <c r="K8" s="42">
        <f t="shared" ref="K8:O8" si="1">K7</f>
        <v>0.92348492279670236</v>
      </c>
      <c r="L8" s="42">
        <f t="shared" si="1"/>
        <v>2.7704547683901071</v>
      </c>
      <c r="M8" s="42">
        <f t="shared" si="1"/>
        <v>-1.8469698455934047</v>
      </c>
      <c r="N8" s="42">
        <f t="shared" si="1"/>
        <v>0.92348492279670236</v>
      </c>
      <c r="O8" s="42">
        <f t="shared" si="1"/>
        <v>2.7704547683901071</v>
      </c>
      <c r="P8" s="42"/>
      <c r="Q8" s="7"/>
      <c r="R8" s="36"/>
      <c r="S8" s="7"/>
      <c r="T8" s="8"/>
      <c r="U8" s="7"/>
      <c r="V8" s="7"/>
      <c r="W8" s="1"/>
      <c r="X8" s="1"/>
      <c r="Y8" s="1"/>
      <c r="Z8" s="1"/>
      <c r="AA8" s="1"/>
      <c r="AB8" s="1"/>
      <c r="AC8" s="1"/>
      <c r="AD8" s="1"/>
      <c r="AE8" s="1"/>
      <c r="AF8" s="1"/>
      <c r="AG8" s="1"/>
      <c r="AH8" s="1"/>
      <c r="AI8" s="1"/>
      <c r="AJ8" s="1"/>
      <c r="AK8" s="1"/>
      <c r="AL8" s="1"/>
    </row>
    <row r="9" spans="1:38">
      <c r="A9" s="1"/>
      <c r="B9" s="2"/>
      <c r="C9" s="42"/>
      <c r="D9" s="42"/>
      <c r="E9" s="42"/>
      <c r="F9" s="42"/>
      <c r="G9" s="42"/>
      <c r="H9" s="42"/>
      <c r="I9" s="42"/>
      <c r="J9" s="42"/>
      <c r="K9" s="42"/>
      <c r="L9" s="42"/>
      <c r="M9" s="42"/>
      <c r="N9" s="42"/>
      <c r="O9" s="42"/>
      <c r="P9" s="42"/>
      <c r="Q9" s="7"/>
      <c r="R9" s="36"/>
      <c r="S9" s="7"/>
      <c r="T9" s="8"/>
      <c r="U9" s="7"/>
      <c r="V9" s="7"/>
      <c r="W9" s="1"/>
      <c r="X9" s="1"/>
      <c r="Y9" s="1"/>
      <c r="Z9" s="1"/>
      <c r="AA9" s="1"/>
      <c r="AB9" s="1"/>
      <c r="AC9" s="1"/>
      <c r="AD9" s="1"/>
      <c r="AE9" s="1"/>
      <c r="AF9" s="1"/>
      <c r="AG9" s="1"/>
      <c r="AH9" s="1"/>
      <c r="AI9" s="1"/>
      <c r="AJ9" s="1"/>
      <c r="AK9" s="1"/>
      <c r="AL9" s="1"/>
    </row>
    <row r="10" spans="1:38">
      <c r="A10" s="1"/>
      <c r="B10" s="2"/>
      <c r="C10" s="42"/>
      <c r="D10" s="42"/>
      <c r="E10" s="42"/>
      <c r="F10" s="42"/>
      <c r="G10" s="42"/>
      <c r="H10" s="42"/>
      <c r="I10" s="42"/>
      <c r="J10" s="42"/>
      <c r="K10" s="42"/>
      <c r="L10" s="42"/>
      <c r="M10" s="42"/>
      <c r="N10" s="42"/>
      <c r="O10" s="42"/>
      <c r="P10" s="42"/>
      <c r="Q10" s="7"/>
      <c r="R10" s="36"/>
      <c r="S10" s="7"/>
      <c r="T10" s="8"/>
      <c r="U10" s="7"/>
      <c r="V10" s="7"/>
      <c r="W10" s="1"/>
      <c r="X10" s="1"/>
      <c r="Y10" s="1"/>
      <c r="Z10" s="1"/>
      <c r="AA10" s="1"/>
      <c r="AB10" s="1"/>
      <c r="AC10" s="1"/>
      <c r="AD10" s="1"/>
      <c r="AE10" s="1"/>
      <c r="AF10" s="1"/>
      <c r="AG10" s="1"/>
      <c r="AH10" s="1"/>
      <c r="AI10" s="1"/>
      <c r="AJ10" s="1"/>
      <c r="AK10" s="1"/>
      <c r="AL10" s="1"/>
    </row>
    <row r="11" spans="1:38">
      <c r="A11" s="1">
        <v>1984</v>
      </c>
      <c r="B11" s="2"/>
      <c r="C11" s="42">
        <v>-5.2</v>
      </c>
      <c r="D11" s="42">
        <v>4.5999999999999996</v>
      </c>
      <c r="E11" s="42"/>
      <c r="F11" s="42"/>
      <c r="G11" s="42"/>
      <c r="H11" s="42"/>
      <c r="I11" s="42"/>
      <c r="J11" s="42">
        <f>100*C11/$F$42</f>
        <v>-0.86996237412731903</v>
      </c>
      <c r="K11" s="42">
        <f t="shared" ref="K11:O15" si="2">100*D11/$F$42</f>
        <v>0.76958210018955131</v>
      </c>
      <c r="L11" s="42"/>
      <c r="M11" s="42"/>
      <c r="N11" s="42"/>
      <c r="O11" s="42"/>
      <c r="P11" s="42"/>
      <c r="Q11" s="7" t="s">
        <v>90</v>
      </c>
      <c r="R11" s="8" t="s">
        <v>84</v>
      </c>
      <c r="S11" s="7" t="s">
        <v>91</v>
      </c>
      <c r="T11" s="7"/>
      <c r="U11" s="7"/>
      <c r="V11" s="7"/>
      <c r="W11" s="1"/>
      <c r="X11" s="1"/>
      <c r="Y11" s="1"/>
      <c r="Z11" s="1"/>
      <c r="AA11" s="1"/>
      <c r="AB11" s="1"/>
      <c r="AC11" s="1"/>
      <c r="AD11" s="1"/>
      <c r="AE11" s="1"/>
      <c r="AF11" s="1"/>
      <c r="AG11" s="1"/>
      <c r="AH11" s="1"/>
      <c r="AI11" s="1"/>
      <c r="AJ11" s="1"/>
      <c r="AK11" s="1"/>
      <c r="AL11" s="1"/>
    </row>
    <row r="12" spans="1:38">
      <c r="A12" s="1"/>
      <c r="B12" s="2"/>
      <c r="C12" s="42">
        <v>-1.4</v>
      </c>
      <c r="D12" s="42"/>
      <c r="E12" s="42"/>
      <c r="F12" s="42"/>
      <c r="G12" s="42"/>
      <c r="H12" s="42"/>
      <c r="I12" s="42"/>
      <c r="J12" s="42">
        <f t="shared" ref="J12:J14" si="3">100*C12/$F$42</f>
        <v>-0.23422063918812436</v>
      </c>
      <c r="K12" s="42"/>
      <c r="L12" s="42"/>
      <c r="M12" s="42"/>
      <c r="N12" s="42"/>
      <c r="O12" s="42"/>
      <c r="P12" s="42"/>
      <c r="Q12" s="1" t="s">
        <v>92</v>
      </c>
      <c r="R12" s="1" t="s">
        <v>93</v>
      </c>
      <c r="S12" s="1" t="s">
        <v>94</v>
      </c>
      <c r="T12" s="1"/>
      <c r="U12" s="7"/>
      <c r="V12" s="7"/>
      <c r="W12" s="1"/>
      <c r="X12" s="1"/>
      <c r="Y12" s="1"/>
      <c r="Z12" s="1"/>
      <c r="AA12" s="1"/>
      <c r="AB12" s="1"/>
      <c r="AC12" s="1"/>
      <c r="AD12" s="1"/>
      <c r="AE12" s="1"/>
      <c r="AF12" s="1"/>
      <c r="AG12" s="1"/>
      <c r="AH12" s="1"/>
      <c r="AI12" s="1"/>
      <c r="AJ12" s="1"/>
      <c r="AK12" s="1"/>
      <c r="AL12" s="1"/>
    </row>
    <row r="13" spans="1:38">
      <c r="A13" s="1"/>
      <c r="B13" s="1"/>
      <c r="C13" s="41"/>
      <c r="D13" s="41">
        <v>3.5</v>
      </c>
      <c r="E13" s="41"/>
      <c r="F13" s="41"/>
      <c r="G13" s="41"/>
      <c r="H13" s="41"/>
      <c r="I13" s="41"/>
      <c r="J13" s="42"/>
      <c r="K13" s="42">
        <f t="shared" si="2"/>
        <v>0.58555159797031087</v>
      </c>
      <c r="L13" s="41"/>
      <c r="M13" s="41"/>
      <c r="N13" s="41"/>
      <c r="O13" s="41"/>
      <c r="P13" s="41"/>
      <c r="Q13" t="s">
        <v>95</v>
      </c>
      <c r="R13" t="s">
        <v>96</v>
      </c>
      <c r="S13" s="7" t="s">
        <v>97</v>
      </c>
      <c r="T13" s="8"/>
      <c r="U13" s="7"/>
      <c r="V13" s="7"/>
      <c r="W13" s="1"/>
      <c r="X13" s="1"/>
      <c r="Y13" s="1"/>
      <c r="Z13" s="1"/>
      <c r="AA13" s="1"/>
      <c r="AB13" s="1"/>
      <c r="AC13" s="1"/>
      <c r="AD13" s="1"/>
      <c r="AE13" s="1"/>
      <c r="AF13" s="1"/>
      <c r="AG13" s="1"/>
      <c r="AH13" s="1"/>
      <c r="AI13" s="1"/>
      <c r="AJ13" s="1"/>
      <c r="AK13" s="1"/>
      <c r="AL13" s="1"/>
    </row>
    <row r="14" spans="1:38">
      <c r="A14" s="1"/>
      <c r="B14" s="1" t="s">
        <v>38</v>
      </c>
      <c r="C14" s="41">
        <v>-0.75</v>
      </c>
      <c r="D14" s="41">
        <v>0.75</v>
      </c>
      <c r="E14" s="41"/>
      <c r="F14" s="41"/>
      <c r="G14" s="41"/>
      <c r="H14" s="41"/>
      <c r="I14" s="41"/>
      <c r="J14" s="42">
        <f t="shared" si="3"/>
        <v>-0.12547534242220948</v>
      </c>
      <c r="K14" s="42">
        <f t="shared" si="2"/>
        <v>0.12547534242220948</v>
      </c>
      <c r="L14" s="41"/>
      <c r="M14" s="41"/>
      <c r="N14" s="41"/>
      <c r="O14" s="41"/>
      <c r="P14" s="41"/>
      <c r="Q14" t="s">
        <v>98</v>
      </c>
      <c r="R14" s="36" t="s">
        <v>99</v>
      </c>
      <c r="S14" s="7" t="s">
        <v>100</v>
      </c>
      <c r="T14" s="7"/>
      <c r="U14" s="7"/>
      <c r="V14" s="7"/>
      <c r="W14" s="1"/>
      <c r="X14" s="1"/>
      <c r="Y14" s="1"/>
      <c r="Z14" s="1"/>
      <c r="AA14" s="1"/>
      <c r="AB14" s="1"/>
      <c r="AC14" s="1"/>
      <c r="AD14" s="1"/>
      <c r="AE14" s="1"/>
      <c r="AF14" s="1"/>
      <c r="AG14" s="1"/>
      <c r="AH14" s="1"/>
      <c r="AI14" s="1"/>
      <c r="AJ14" s="1"/>
      <c r="AK14" s="1"/>
      <c r="AL14" s="1"/>
    </row>
    <row r="15" spans="1:38">
      <c r="A15" s="1" t="s">
        <v>101</v>
      </c>
      <c r="B15" s="1"/>
      <c r="C15" s="42">
        <f>SUM(C11:C14)</f>
        <v>-7.35</v>
      </c>
      <c r="D15" s="42">
        <f t="shared" ref="D15" si="4">SUM(D11:D14)</f>
        <v>8.85</v>
      </c>
      <c r="E15" s="41">
        <f>D15-C15</f>
        <v>16.2</v>
      </c>
      <c r="F15" s="41">
        <v>-10.199999999999999</v>
      </c>
      <c r="G15" s="41">
        <v>4</v>
      </c>
      <c r="H15" s="42">
        <f>G15-F15</f>
        <v>14.2</v>
      </c>
      <c r="I15" s="41"/>
      <c r="J15" s="41">
        <f>100*C15/$F$42</f>
        <v>-1.2296583557376528</v>
      </c>
      <c r="K15" s="41">
        <f t="shared" si="2"/>
        <v>1.4806090405820718</v>
      </c>
      <c r="L15" s="41">
        <f t="shared" si="2"/>
        <v>2.7102673963197246</v>
      </c>
      <c r="M15" s="41">
        <f t="shared" si="2"/>
        <v>-1.7064646569420487</v>
      </c>
      <c r="N15" s="41">
        <f t="shared" si="2"/>
        <v>0.66920182625178382</v>
      </c>
      <c r="O15" s="41">
        <f t="shared" si="2"/>
        <v>2.3756664831938328</v>
      </c>
      <c r="P15" s="41"/>
      <c r="R15" s="36"/>
      <c r="S15" s="7"/>
      <c r="T15" s="7"/>
      <c r="U15" s="7"/>
      <c r="V15" s="7"/>
      <c r="W15" s="1"/>
      <c r="X15" s="1"/>
      <c r="Y15" s="1"/>
      <c r="Z15" s="1"/>
      <c r="AA15" s="1"/>
      <c r="AB15" s="1"/>
      <c r="AC15" s="1"/>
      <c r="AD15" s="1"/>
      <c r="AE15" s="1"/>
      <c r="AF15" s="1"/>
      <c r="AG15" s="1"/>
      <c r="AH15" s="1"/>
      <c r="AI15" s="1"/>
      <c r="AJ15" s="1"/>
      <c r="AK15" s="1"/>
      <c r="AL15" s="1"/>
    </row>
    <row r="16" spans="1:38">
      <c r="A16" s="1" t="s">
        <v>102</v>
      </c>
      <c r="B16" s="1"/>
      <c r="C16" s="42">
        <f>C15+C8</f>
        <v>-17.350000000000001</v>
      </c>
      <c r="D16" s="42">
        <f t="shared" ref="D16:H16" si="5">D15+D8</f>
        <v>13.85</v>
      </c>
      <c r="E16" s="42">
        <f t="shared" si="5"/>
        <v>31.2</v>
      </c>
      <c r="F16" s="42">
        <f t="shared" si="5"/>
        <v>-20.2</v>
      </c>
      <c r="G16" s="42">
        <f t="shared" si="5"/>
        <v>9</v>
      </c>
      <c r="H16" s="42">
        <f t="shared" si="5"/>
        <v>29.2</v>
      </c>
      <c r="I16" s="41"/>
      <c r="J16" s="41">
        <f>J7+J15</f>
        <v>-3.0766260042523212</v>
      </c>
      <c r="K16" s="41">
        <f t="shared" ref="K16:O16" si="6">K7+K15</f>
        <v>2.4040939633787741</v>
      </c>
      <c r="L16" s="41">
        <f t="shared" si="6"/>
        <v>5.4807221647098316</v>
      </c>
      <c r="M16" s="41">
        <f t="shared" si="6"/>
        <v>-3.5534345025354535</v>
      </c>
      <c r="N16" s="41">
        <f t="shared" si="6"/>
        <v>1.5926867490484862</v>
      </c>
      <c r="O16" s="41">
        <f t="shared" si="6"/>
        <v>5.1461212515839403</v>
      </c>
      <c r="P16" s="41"/>
      <c r="R16" s="36"/>
      <c r="S16" s="7"/>
      <c r="T16" s="7"/>
      <c r="U16" s="7"/>
      <c r="V16" s="7"/>
      <c r="W16" s="1"/>
      <c r="X16" s="1"/>
      <c r="Y16" s="1"/>
      <c r="Z16" s="1"/>
      <c r="AA16" s="1"/>
      <c r="AB16" s="1"/>
      <c r="AC16" s="1"/>
      <c r="AD16" s="1"/>
      <c r="AE16" s="1"/>
      <c r="AF16" s="1"/>
      <c r="AG16" s="1"/>
      <c r="AH16" s="1"/>
      <c r="AI16" s="1"/>
      <c r="AJ16" s="1"/>
      <c r="AK16" s="1"/>
      <c r="AL16" s="1"/>
    </row>
    <row r="17" spans="1:38">
      <c r="A17" s="1"/>
      <c r="B17" s="1"/>
      <c r="C17" s="42"/>
      <c r="D17" s="42"/>
      <c r="E17" s="41"/>
      <c r="I17" s="41"/>
      <c r="J17" s="41"/>
      <c r="K17" s="41"/>
      <c r="L17" s="41"/>
      <c r="M17" s="41"/>
      <c r="N17" s="41"/>
      <c r="O17" s="41"/>
      <c r="P17" s="41"/>
      <c r="R17" s="36"/>
      <c r="S17" s="7"/>
      <c r="T17" s="7"/>
      <c r="U17" s="7"/>
      <c r="V17" s="7"/>
      <c r="W17" s="1"/>
      <c r="X17" s="1"/>
      <c r="Y17" s="1"/>
      <c r="Z17" s="1"/>
      <c r="AA17" s="1"/>
      <c r="AB17" s="1"/>
      <c r="AC17" s="1"/>
      <c r="AD17" s="1"/>
      <c r="AE17" s="1"/>
      <c r="AF17" s="1"/>
      <c r="AG17" s="1"/>
      <c r="AH17" s="1"/>
      <c r="AI17" s="1"/>
      <c r="AJ17" s="1"/>
      <c r="AK17" s="1"/>
      <c r="AL17" s="1"/>
    </row>
    <row r="18" spans="1:38">
      <c r="A18" s="1"/>
      <c r="B18" s="1"/>
      <c r="C18" s="41"/>
      <c r="D18" s="41"/>
      <c r="E18" s="41"/>
      <c r="F18" s="41"/>
      <c r="G18" s="41"/>
      <c r="H18" s="41"/>
      <c r="I18" s="41"/>
      <c r="J18" s="41"/>
      <c r="K18" s="41"/>
      <c r="L18" s="41"/>
      <c r="M18" s="41"/>
      <c r="N18" s="41"/>
      <c r="O18" s="41"/>
      <c r="P18" s="41"/>
      <c r="Q18" s="7"/>
      <c r="R18" s="7"/>
      <c r="S18" s="7"/>
      <c r="T18" s="7"/>
      <c r="U18" s="7"/>
      <c r="V18" s="7"/>
      <c r="W18" s="1"/>
      <c r="X18" s="1"/>
      <c r="Y18" s="1"/>
      <c r="Z18" s="1"/>
      <c r="AA18" s="1"/>
      <c r="AB18" s="1"/>
      <c r="AC18" s="1"/>
      <c r="AD18" s="1"/>
      <c r="AE18" s="1"/>
      <c r="AF18" s="1"/>
      <c r="AG18" s="1"/>
      <c r="AH18" s="1"/>
      <c r="AI18" s="1"/>
      <c r="AJ18" s="1"/>
      <c r="AK18" s="1"/>
      <c r="AL18" s="1"/>
    </row>
    <row r="19" spans="1:38">
      <c r="A19" s="1">
        <v>1985</v>
      </c>
      <c r="B19" s="1" t="s">
        <v>38</v>
      </c>
      <c r="C19" s="41">
        <v>-1.7</v>
      </c>
      <c r="D19" s="41">
        <v>1.7</v>
      </c>
      <c r="E19" s="42">
        <f>D19-C19</f>
        <v>3.4</v>
      </c>
      <c r="I19" s="41"/>
      <c r="P19" s="41"/>
      <c r="Q19" t="s">
        <v>92</v>
      </c>
      <c r="R19" s="36" t="s">
        <v>99</v>
      </c>
      <c r="S19" s="7" t="s">
        <v>103</v>
      </c>
      <c r="T19" s="8"/>
      <c r="U19" s="7"/>
      <c r="V19" s="7"/>
      <c r="W19" s="1"/>
      <c r="X19" s="1"/>
      <c r="Y19" s="1"/>
      <c r="Z19" s="1"/>
      <c r="AA19" s="1"/>
      <c r="AB19" s="2"/>
      <c r="AC19" s="1"/>
      <c r="AD19" s="1"/>
      <c r="AE19" s="1"/>
      <c r="AF19" s="1"/>
      <c r="AG19" s="1"/>
      <c r="AH19" s="1"/>
      <c r="AI19" s="1"/>
      <c r="AJ19" s="1"/>
      <c r="AK19" s="1"/>
      <c r="AL19" s="1"/>
    </row>
    <row r="20" spans="1:38">
      <c r="A20" s="1"/>
      <c r="B20" s="1"/>
      <c r="C20" s="41"/>
      <c r="D20" s="41"/>
      <c r="E20" s="41"/>
      <c r="F20" s="41"/>
      <c r="G20" s="41"/>
      <c r="H20" s="41"/>
      <c r="I20" s="41"/>
      <c r="J20" s="41"/>
      <c r="K20" s="41"/>
      <c r="L20" s="41"/>
      <c r="M20" s="41"/>
      <c r="N20" s="41"/>
      <c r="O20" s="41"/>
      <c r="P20" s="41"/>
      <c r="Q20" t="s">
        <v>104</v>
      </c>
      <c r="R20" s="36" t="s">
        <v>105</v>
      </c>
      <c r="S20" s="7" t="s">
        <v>106</v>
      </c>
      <c r="T20" s="8"/>
      <c r="U20" s="7"/>
      <c r="V20" s="7"/>
      <c r="W20" s="1"/>
      <c r="X20" s="1"/>
      <c r="Y20" s="1"/>
      <c r="Z20" s="1"/>
      <c r="AA20" s="1"/>
      <c r="AB20" s="2"/>
      <c r="AC20" s="1"/>
      <c r="AD20" s="1"/>
      <c r="AE20" s="1"/>
      <c r="AF20" s="1"/>
      <c r="AG20" s="1"/>
      <c r="AH20" s="1"/>
      <c r="AI20" s="1"/>
      <c r="AJ20" s="1"/>
      <c r="AK20" s="1"/>
      <c r="AL20" s="1"/>
    </row>
    <row r="21" spans="1:38">
      <c r="A21" s="1"/>
      <c r="B21" s="2"/>
      <c r="C21" s="42">
        <v>-4</v>
      </c>
      <c r="D21" s="42"/>
      <c r="E21" s="42"/>
      <c r="F21" s="42"/>
      <c r="G21" s="42"/>
      <c r="H21" s="42"/>
      <c r="I21" s="42"/>
      <c r="J21" s="42"/>
      <c r="K21" s="42"/>
      <c r="L21" s="42"/>
      <c r="M21" s="42"/>
      <c r="N21" s="42"/>
      <c r="O21" s="42"/>
      <c r="P21" s="42"/>
      <c r="Q21" s="7" t="s">
        <v>107</v>
      </c>
      <c r="R21" s="8" t="s">
        <v>108</v>
      </c>
      <c r="S21" s="7" t="s">
        <v>109</v>
      </c>
      <c r="T21" s="8"/>
      <c r="U21" s="7"/>
      <c r="V21" s="7"/>
      <c r="W21" s="1"/>
      <c r="X21" s="1"/>
      <c r="Y21" s="1"/>
      <c r="Z21" s="1"/>
      <c r="AA21" s="1"/>
      <c r="AB21" s="2"/>
      <c r="AC21" s="1"/>
      <c r="AD21" s="1"/>
      <c r="AE21" s="1"/>
      <c r="AF21" s="1"/>
      <c r="AG21" s="1"/>
      <c r="AH21" s="1"/>
      <c r="AI21" s="1"/>
      <c r="AJ21" s="1"/>
      <c r="AK21" s="1"/>
      <c r="AL21" s="1"/>
    </row>
    <row r="22" spans="1:38">
      <c r="A22" s="1" t="s">
        <v>110</v>
      </c>
      <c r="B22" s="2"/>
      <c r="C22" s="42">
        <f>SUM(C19:C21)</f>
        <v>-5.7</v>
      </c>
      <c r="D22" s="42">
        <f t="shared" ref="D22" si="7">SUM(D19:D21)</f>
        <v>1.7</v>
      </c>
      <c r="E22" s="42">
        <f>D22-C22</f>
        <v>7.4</v>
      </c>
      <c r="F22" s="42">
        <v>-5</v>
      </c>
      <c r="G22" s="42">
        <v>5</v>
      </c>
      <c r="H22" s="42">
        <f>G22-F22</f>
        <v>10</v>
      </c>
      <c r="I22" s="42"/>
      <c r="J22" s="41">
        <f>100*C22/$G$42</f>
        <v>-0.87889721528356002</v>
      </c>
      <c r="K22" s="41">
        <f t="shared" ref="K22:O22" si="8">100*D22/$G$42</f>
        <v>0.26212723964597406</v>
      </c>
      <c r="L22" s="41">
        <f t="shared" si="8"/>
        <v>1.1410244549295341</v>
      </c>
      <c r="M22" s="41">
        <f t="shared" si="8"/>
        <v>-0.77096246954698244</v>
      </c>
      <c r="N22" s="41">
        <f t="shared" si="8"/>
        <v>0.77096246954698244</v>
      </c>
      <c r="O22" s="41">
        <f t="shared" si="8"/>
        <v>1.5419249390939649</v>
      </c>
      <c r="P22" s="42"/>
      <c r="Q22" s="7"/>
      <c r="R22" s="8"/>
      <c r="S22" s="7"/>
      <c r="T22" s="8"/>
      <c r="U22" s="7"/>
      <c r="V22" s="7"/>
      <c r="W22" s="1"/>
      <c r="X22" s="1"/>
      <c r="Y22" s="1"/>
      <c r="Z22" s="1"/>
      <c r="AA22" s="1"/>
      <c r="AB22" s="2"/>
      <c r="AC22" s="1"/>
      <c r="AD22" s="1"/>
      <c r="AE22" s="1"/>
      <c r="AF22" s="1"/>
      <c r="AG22" s="1"/>
      <c r="AH22" s="1"/>
      <c r="AI22" s="1"/>
      <c r="AJ22" s="1"/>
      <c r="AK22" s="1"/>
      <c r="AL22" s="1"/>
    </row>
    <row r="23" spans="1:38">
      <c r="A23" s="1" t="s">
        <v>111</v>
      </c>
      <c r="B23" s="2"/>
      <c r="C23" s="42">
        <f>C16+C22</f>
        <v>-23.05</v>
      </c>
      <c r="D23" s="42">
        <f t="shared" ref="D23:H23" si="9">D16+D22</f>
        <v>15.549999999999999</v>
      </c>
      <c r="E23" s="42">
        <f t="shared" si="9"/>
        <v>38.6</v>
      </c>
      <c r="F23" s="42">
        <f t="shared" si="9"/>
        <v>-25.2</v>
      </c>
      <c r="G23" s="42">
        <f t="shared" si="9"/>
        <v>14</v>
      </c>
      <c r="H23" s="42">
        <f t="shared" si="9"/>
        <v>39.200000000000003</v>
      </c>
      <c r="I23" s="42"/>
      <c r="J23" s="41">
        <f t="shared" ref="J23:O23" si="10">J16+J22</f>
        <v>-3.9555232195358814</v>
      </c>
      <c r="K23" s="41">
        <f t="shared" si="10"/>
        <v>2.6662212030247483</v>
      </c>
      <c r="L23" s="41">
        <f t="shared" si="10"/>
        <v>6.6217466196393655</v>
      </c>
      <c r="M23" s="41">
        <f t="shared" si="10"/>
        <v>-4.324396972082436</v>
      </c>
      <c r="N23" s="41">
        <f t="shared" si="10"/>
        <v>2.3636492185954685</v>
      </c>
      <c r="O23" s="41">
        <f t="shared" si="10"/>
        <v>6.6880461906779054</v>
      </c>
      <c r="P23" s="42"/>
      <c r="Q23" s="7"/>
      <c r="R23" s="8"/>
      <c r="S23" s="7"/>
      <c r="T23" s="8"/>
      <c r="U23" s="7"/>
      <c r="V23" s="7"/>
      <c r="W23" s="1"/>
      <c r="X23" s="1"/>
      <c r="Y23" s="1"/>
      <c r="Z23" s="1"/>
      <c r="AA23" s="1"/>
      <c r="AB23" s="2"/>
      <c r="AC23" s="1"/>
      <c r="AD23" s="1"/>
      <c r="AE23" s="1"/>
      <c r="AF23" s="1"/>
      <c r="AG23" s="1"/>
      <c r="AH23" s="1"/>
      <c r="AI23" s="1"/>
      <c r="AJ23" s="1"/>
      <c r="AK23" s="1"/>
      <c r="AL23" s="1"/>
    </row>
    <row r="24" spans="1:38">
      <c r="A24" s="1"/>
      <c r="B24" s="2"/>
      <c r="C24" s="42"/>
      <c r="D24" s="42"/>
      <c r="E24" s="42"/>
      <c r="F24" s="42"/>
      <c r="G24" s="42"/>
      <c r="H24" s="42"/>
      <c r="I24" s="42"/>
      <c r="J24" s="41"/>
      <c r="K24" s="41"/>
      <c r="L24" s="41"/>
      <c r="M24" s="41"/>
      <c r="N24" s="41"/>
      <c r="O24" s="41"/>
      <c r="P24" s="42"/>
      <c r="Q24" s="7"/>
      <c r="R24" s="8"/>
      <c r="S24" s="7"/>
      <c r="T24" s="8"/>
      <c r="U24" s="7"/>
      <c r="V24" s="7"/>
      <c r="W24" s="1"/>
      <c r="X24" s="1"/>
      <c r="Y24" s="1"/>
      <c r="Z24" s="1"/>
      <c r="AA24" s="1"/>
      <c r="AB24" s="2"/>
      <c r="AC24" s="1"/>
      <c r="AD24" s="1"/>
      <c r="AE24" s="1"/>
      <c r="AF24" s="1"/>
      <c r="AG24" s="1"/>
      <c r="AH24" s="1"/>
      <c r="AI24" s="1"/>
      <c r="AJ24" s="1"/>
      <c r="AK24" s="1"/>
      <c r="AL24" s="1"/>
    </row>
    <row r="25" spans="1:38">
      <c r="A25" s="1"/>
      <c r="B25" s="1"/>
      <c r="C25" s="41"/>
      <c r="D25" s="41"/>
      <c r="E25" s="41"/>
      <c r="F25" s="41"/>
      <c r="G25" s="41"/>
      <c r="H25" s="41"/>
      <c r="I25" s="41"/>
      <c r="J25" s="41"/>
      <c r="K25" s="41"/>
      <c r="L25" s="41"/>
      <c r="M25" s="41"/>
      <c r="N25" s="41"/>
      <c r="O25" s="41"/>
      <c r="P25" s="41"/>
      <c r="Q25" s="7"/>
      <c r="R25" s="7"/>
      <c r="S25" s="7"/>
      <c r="T25" s="7"/>
      <c r="U25" s="7"/>
      <c r="V25" s="7"/>
      <c r="W25" s="1"/>
      <c r="X25" s="1"/>
      <c r="Y25" s="1"/>
      <c r="Z25" s="1"/>
      <c r="AA25" s="1"/>
      <c r="AB25" s="1"/>
      <c r="AC25" s="1"/>
      <c r="AD25" s="1"/>
      <c r="AE25" s="1"/>
      <c r="AF25" s="1"/>
      <c r="AG25" s="1"/>
      <c r="AH25" s="1"/>
      <c r="AI25" s="1"/>
      <c r="AJ25" s="1"/>
      <c r="AK25" s="1"/>
      <c r="AL25" s="1"/>
    </row>
    <row r="26" spans="1:38">
      <c r="A26" s="1">
        <v>1986</v>
      </c>
      <c r="B26" s="1"/>
      <c r="C26" s="43"/>
      <c r="D26" s="43">
        <v>4.5</v>
      </c>
      <c r="E26" s="43"/>
      <c r="F26" s="43"/>
      <c r="G26" s="43"/>
      <c r="H26" s="43"/>
      <c r="I26" s="43"/>
      <c r="J26" s="43"/>
      <c r="K26" s="43">
        <f t="shared" ref="K26:O28" si="11">100*D26/$H$42</f>
        <v>0.6439767424221825</v>
      </c>
      <c r="L26" s="43"/>
      <c r="M26" s="43"/>
      <c r="N26" s="43"/>
      <c r="O26" s="43"/>
      <c r="P26" s="43"/>
      <c r="Q26" s="16" t="s">
        <v>112</v>
      </c>
      <c r="R26" s="13" t="s">
        <v>108</v>
      </c>
      <c r="S26" s="13" t="s">
        <v>113</v>
      </c>
      <c r="T26" s="13"/>
      <c r="U26" s="13"/>
      <c r="V26" s="13"/>
      <c r="W26" s="1"/>
      <c r="X26" s="1"/>
      <c r="Y26" s="1"/>
      <c r="Z26" s="1"/>
      <c r="AA26" s="1"/>
      <c r="AB26" s="1"/>
      <c r="AC26" s="1"/>
      <c r="AD26" s="1"/>
      <c r="AE26" s="1"/>
      <c r="AF26" s="1"/>
      <c r="AG26" s="1"/>
      <c r="AH26" s="1"/>
      <c r="AI26" s="1"/>
      <c r="AJ26" s="1"/>
      <c r="AK26" s="1"/>
      <c r="AL26" s="1"/>
    </row>
    <row r="27" spans="1:38">
      <c r="A27" s="1"/>
      <c r="B27" s="2"/>
      <c r="C27" s="44"/>
      <c r="D27" s="44">
        <v>10</v>
      </c>
      <c r="E27" s="44"/>
      <c r="F27" s="44"/>
      <c r="G27" s="44"/>
      <c r="H27" s="44"/>
      <c r="I27" s="44"/>
      <c r="J27" s="44"/>
      <c r="K27" s="43">
        <f t="shared" si="11"/>
        <v>1.4310594276048501</v>
      </c>
      <c r="L27" s="44"/>
      <c r="M27" s="44"/>
      <c r="N27" s="44"/>
      <c r="O27" s="44"/>
      <c r="P27" s="44"/>
      <c r="Q27" s="13" t="s">
        <v>114</v>
      </c>
      <c r="R27" s="14" t="s">
        <v>115</v>
      </c>
      <c r="S27" s="13" t="s">
        <v>116</v>
      </c>
      <c r="T27" s="15"/>
      <c r="U27" s="13"/>
      <c r="V27" s="13"/>
      <c r="W27" s="1"/>
      <c r="X27" s="1"/>
      <c r="Y27" s="1"/>
      <c r="Z27" s="1"/>
      <c r="AA27" s="1"/>
      <c r="AB27" s="1"/>
      <c r="AC27" s="1"/>
      <c r="AD27" s="1"/>
      <c r="AE27" s="1"/>
      <c r="AF27" s="1"/>
      <c r="AG27" s="1"/>
      <c r="AH27" s="1"/>
      <c r="AI27" s="1"/>
      <c r="AJ27" s="1"/>
      <c r="AK27" s="1"/>
      <c r="AL27" s="1"/>
    </row>
    <row r="28" spans="1:38">
      <c r="A28" s="1" t="s">
        <v>117</v>
      </c>
      <c r="B28" s="2"/>
      <c r="C28" s="42">
        <f>SUM(C26:C27)</f>
        <v>0</v>
      </c>
      <c r="D28" s="42">
        <f t="shared" ref="D28" si="12">SUM(D26:D27)</f>
        <v>14.5</v>
      </c>
      <c r="E28" s="42">
        <f>D28-C28</f>
        <v>14.5</v>
      </c>
      <c r="F28" s="42">
        <v>0</v>
      </c>
      <c r="G28" s="42">
        <v>0</v>
      </c>
      <c r="H28" s="42">
        <f>G28-F28</f>
        <v>0</v>
      </c>
      <c r="I28" s="42"/>
      <c r="J28" s="41">
        <f>100*C28/$H$42</f>
        <v>0</v>
      </c>
      <c r="K28" s="41">
        <f t="shared" si="11"/>
        <v>2.0750361700270328</v>
      </c>
      <c r="L28" s="41">
        <f t="shared" si="11"/>
        <v>2.0750361700270328</v>
      </c>
      <c r="M28" s="41">
        <f t="shared" si="11"/>
        <v>0</v>
      </c>
      <c r="N28" s="41">
        <f t="shared" si="11"/>
        <v>0</v>
      </c>
      <c r="O28" s="41">
        <f t="shared" si="11"/>
        <v>0</v>
      </c>
      <c r="P28" s="42"/>
      <c r="Q28" s="7"/>
      <c r="R28" s="36"/>
      <c r="S28" s="7"/>
      <c r="T28" s="8"/>
      <c r="U28" s="7"/>
      <c r="V28" s="7"/>
      <c r="W28" s="1"/>
      <c r="X28" s="1"/>
      <c r="Y28" s="1"/>
      <c r="Z28" s="1"/>
      <c r="AA28" s="1"/>
      <c r="AB28" s="1"/>
      <c r="AC28" s="1"/>
      <c r="AD28" s="1"/>
      <c r="AE28" s="1"/>
      <c r="AF28" s="1"/>
      <c r="AG28" s="1"/>
      <c r="AH28" s="1"/>
      <c r="AI28" s="1"/>
      <c r="AJ28" s="1"/>
      <c r="AK28" s="1"/>
      <c r="AL28" s="1"/>
    </row>
    <row r="29" spans="1:38">
      <c r="A29" s="1" t="s">
        <v>118</v>
      </c>
      <c r="B29" s="2"/>
      <c r="C29" s="42">
        <f>C23+C28</f>
        <v>-23.05</v>
      </c>
      <c r="D29" s="42">
        <f t="shared" ref="D29:H29" si="13">D23+D28</f>
        <v>30.049999999999997</v>
      </c>
      <c r="E29" s="42">
        <f t="shared" si="13"/>
        <v>53.1</v>
      </c>
      <c r="F29" s="42">
        <f t="shared" si="13"/>
        <v>-25.2</v>
      </c>
      <c r="G29" s="42">
        <f t="shared" si="13"/>
        <v>14</v>
      </c>
      <c r="H29" s="42">
        <f t="shared" si="13"/>
        <v>39.200000000000003</v>
      </c>
      <c r="I29" s="42"/>
      <c r="J29" s="41">
        <f>J23+J28</f>
        <v>-3.9555232195358814</v>
      </c>
      <c r="K29" s="41">
        <f t="shared" ref="K29:O29" si="14">K23+K28</f>
        <v>4.7412573730517806</v>
      </c>
      <c r="L29" s="41">
        <f t="shared" si="14"/>
        <v>8.6967827896663987</v>
      </c>
      <c r="M29" s="41">
        <f t="shared" si="14"/>
        <v>-4.324396972082436</v>
      </c>
      <c r="N29" s="41">
        <f t="shared" si="14"/>
        <v>2.3636492185954685</v>
      </c>
      <c r="O29" s="41">
        <f t="shared" si="14"/>
        <v>6.6880461906779054</v>
      </c>
      <c r="P29" s="42"/>
      <c r="Q29" s="7"/>
      <c r="R29" s="36"/>
      <c r="S29" s="7"/>
      <c r="T29" s="8"/>
      <c r="U29" s="7"/>
      <c r="V29" s="7"/>
      <c r="W29" s="1"/>
      <c r="X29" s="1"/>
      <c r="Y29" s="1"/>
      <c r="Z29" s="1"/>
      <c r="AA29" s="1"/>
      <c r="AB29" s="1"/>
      <c r="AC29" s="1"/>
      <c r="AD29" s="1"/>
      <c r="AE29" s="1"/>
      <c r="AF29" s="1"/>
      <c r="AG29" s="1"/>
      <c r="AH29" s="1"/>
      <c r="AI29" s="1"/>
      <c r="AJ29" s="1"/>
      <c r="AK29" s="1"/>
      <c r="AL29" s="1"/>
    </row>
    <row r="30" spans="1:38">
      <c r="A30" s="1"/>
      <c r="B30" s="1"/>
      <c r="C30" s="41"/>
      <c r="D30" s="41"/>
      <c r="E30" s="41"/>
      <c r="F30" s="41"/>
      <c r="G30" s="41"/>
      <c r="H30" s="41"/>
      <c r="I30" s="41"/>
      <c r="J30" s="41"/>
      <c r="K30" s="41"/>
      <c r="L30" s="41"/>
      <c r="M30" s="41"/>
      <c r="N30" s="41"/>
      <c r="O30" s="41"/>
      <c r="P30" s="41"/>
      <c r="Q30" s="9"/>
      <c r="R30" s="45"/>
      <c r="S30" s="9"/>
      <c r="T30" s="7"/>
      <c r="U30" s="7"/>
      <c r="V30" s="7"/>
      <c r="W30" s="1"/>
      <c r="X30" s="1"/>
      <c r="Y30" s="1"/>
      <c r="Z30" s="1"/>
      <c r="AA30" s="1"/>
      <c r="AB30" s="1"/>
      <c r="AC30" s="1"/>
      <c r="AD30" s="1"/>
      <c r="AE30" s="1"/>
      <c r="AF30" s="1"/>
      <c r="AG30" s="1"/>
      <c r="AH30" s="1"/>
      <c r="AI30" s="1"/>
      <c r="AJ30" s="1"/>
      <c r="AK30" s="1"/>
      <c r="AL30" s="1"/>
    </row>
    <row r="31" spans="1:38">
      <c r="A31" s="1">
        <v>1987</v>
      </c>
      <c r="B31" s="1"/>
      <c r="C31" s="41">
        <v>0</v>
      </c>
      <c r="D31">
        <v>1.5</v>
      </c>
      <c r="E31" s="41">
        <v>1.5</v>
      </c>
      <c r="F31" s="41">
        <v>0</v>
      </c>
      <c r="G31" s="41">
        <v>0</v>
      </c>
      <c r="H31" s="41">
        <v>0</v>
      </c>
      <c r="I31" s="41"/>
      <c r="J31" s="41">
        <f t="shared" ref="J31:O32" si="15">100*C31/$I$42</f>
        <v>0</v>
      </c>
      <c r="K31" s="41">
        <f t="shared" si="15"/>
        <v>0.20424336004836482</v>
      </c>
      <c r="L31" s="41">
        <f t="shared" si="15"/>
        <v>0.20424336004836482</v>
      </c>
      <c r="M31" s="41">
        <f t="shared" si="15"/>
        <v>0</v>
      </c>
      <c r="N31" s="41">
        <f t="shared" si="15"/>
        <v>0</v>
      </c>
      <c r="O31" s="41">
        <f t="shared" si="15"/>
        <v>0</v>
      </c>
      <c r="P31" s="41"/>
      <c r="Q31" s="7" t="s">
        <v>119</v>
      </c>
      <c r="R31" s="7" t="s">
        <v>120</v>
      </c>
      <c r="S31" s="7" t="s">
        <v>121</v>
      </c>
      <c r="T31" s="7"/>
      <c r="U31" s="7"/>
      <c r="V31" s="7"/>
      <c r="W31" s="1"/>
      <c r="X31" s="1"/>
      <c r="Y31" s="1"/>
      <c r="Z31" s="1"/>
      <c r="AA31" s="1"/>
      <c r="AB31" s="1"/>
      <c r="AC31" s="1"/>
      <c r="AD31" s="1"/>
      <c r="AE31" s="1"/>
      <c r="AF31" s="1"/>
      <c r="AG31" s="1"/>
      <c r="AH31" s="1"/>
      <c r="AI31" s="1"/>
      <c r="AJ31" s="1"/>
      <c r="AK31" s="1"/>
      <c r="AL31" s="1"/>
    </row>
    <row r="32" spans="1:38">
      <c r="A32" s="1" t="s">
        <v>122</v>
      </c>
      <c r="B32" s="46"/>
      <c r="C32" s="42">
        <f>SUM(C31:C31)</f>
        <v>0</v>
      </c>
      <c r="D32" s="42">
        <v>1.5</v>
      </c>
      <c r="E32" s="42">
        <f>D32-C32</f>
        <v>1.5</v>
      </c>
      <c r="F32" s="41">
        <v>0</v>
      </c>
      <c r="G32" s="41">
        <v>0</v>
      </c>
      <c r="H32" s="42">
        <f>G32-F32</f>
        <v>0</v>
      </c>
      <c r="I32" s="41"/>
      <c r="J32" s="41">
        <f>100*C32/$I$42</f>
        <v>0</v>
      </c>
      <c r="K32" s="41">
        <f t="shared" si="15"/>
        <v>0.20424336004836482</v>
      </c>
      <c r="L32" s="41">
        <f t="shared" si="15"/>
        <v>0.20424336004836482</v>
      </c>
      <c r="M32" s="41">
        <f t="shared" si="15"/>
        <v>0</v>
      </c>
      <c r="N32" s="41">
        <f t="shared" si="15"/>
        <v>0</v>
      </c>
      <c r="O32" s="41">
        <f t="shared" si="15"/>
        <v>0</v>
      </c>
      <c r="P32" s="41"/>
      <c r="Q32" s="9"/>
      <c r="R32" s="7"/>
      <c r="S32" s="7"/>
      <c r="T32" s="6"/>
      <c r="U32" s="7"/>
      <c r="V32" s="7"/>
      <c r="W32" s="1"/>
      <c r="X32" s="1"/>
      <c r="Y32" s="1"/>
      <c r="Z32" s="1"/>
      <c r="AA32" s="1"/>
      <c r="AB32" s="1"/>
      <c r="AC32" s="1"/>
      <c r="AD32" s="1"/>
      <c r="AE32" s="1"/>
      <c r="AF32" s="1"/>
      <c r="AG32" s="1"/>
      <c r="AH32" s="1"/>
      <c r="AI32" s="1"/>
      <c r="AJ32" s="1"/>
      <c r="AK32" s="1"/>
      <c r="AL32" s="1"/>
    </row>
    <row r="33" spans="1:38">
      <c r="A33" s="47" t="s">
        <v>123</v>
      </c>
      <c r="B33" s="2"/>
      <c r="C33" s="42">
        <f>C29+C32</f>
        <v>-23.05</v>
      </c>
      <c r="D33" s="42">
        <f t="shared" ref="D33:H33" si="16">D29+D32</f>
        <v>31.549999999999997</v>
      </c>
      <c r="E33" s="42">
        <f t="shared" si="16"/>
        <v>54.6</v>
      </c>
      <c r="F33" s="42">
        <f t="shared" si="16"/>
        <v>-25.2</v>
      </c>
      <c r="G33" s="42">
        <f t="shared" si="16"/>
        <v>14</v>
      </c>
      <c r="H33" s="42">
        <f t="shared" si="16"/>
        <v>39.200000000000003</v>
      </c>
      <c r="I33" s="41"/>
      <c r="J33" s="42">
        <f t="shared" ref="J33:O33" si="17">J29+J32</f>
        <v>-3.9555232195358814</v>
      </c>
      <c r="K33" s="42">
        <f t="shared" si="17"/>
        <v>4.945500733100145</v>
      </c>
      <c r="L33" s="42">
        <f t="shared" si="17"/>
        <v>8.9010261497147631</v>
      </c>
      <c r="M33" s="42">
        <f t="shared" si="17"/>
        <v>-4.324396972082436</v>
      </c>
      <c r="N33" s="42">
        <f t="shared" si="17"/>
        <v>2.3636492185954685</v>
      </c>
      <c r="O33" s="42">
        <f t="shared" si="17"/>
        <v>6.6880461906779054</v>
      </c>
      <c r="P33" s="41"/>
      <c r="Q33" s="9"/>
      <c r="R33" s="7"/>
      <c r="S33" s="7"/>
      <c r="T33" s="8"/>
      <c r="U33" s="7"/>
      <c r="V33" s="7"/>
      <c r="W33" s="1"/>
      <c r="X33" s="1"/>
      <c r="Y33" s="1"/>
      <c r="Z33" s="1"/>
      <c r="AA33" s="1"/>
      <c r="AB33" s="1"/>
      <c r="AC33" s="1"/>
      <c r="AD33" s="1"/>
      <c r="AE33" s="1"/>
      <c r="AF33" s="1"/>
      <c r="AG33" s="1"/>
      <c r="AH33" s="1"/>
      <c r="AI33" s="1"/>
      <c r="AJ33" s="1"/>
      <c r="AK33" s="1"/>
      <c r="AL33" s="1"/>
    </row>
    <row r="34" spans="1:38">
      <c r="A34" s="1"/>
      <c r="B34" s="2"/>
      <c r="C34" s="42"/>
      <c r="D34" s="42"/>
      <c r="E34" s="42"/>
      <c r="F34" s="41"/>
      <c r="G34" s="41"/>
      <c r="H34" s="42"/>
      <c r="I34" s="41"/>
      <c r="J34" s="41"/>
      <c r="K34" s="41"/>
      <c r="L34" s="41"/>
      <c r="M34" s="41"/>
      <c r="N34" s="41"/>
      <c r="O34" s="41"/>
      <c r="P34" s="41"/>
      <c r="Q34" s="9"/>
      <c r="R34" s="7"/>
      <c r="S34" s="7"/>
      <c r="T34" s="8"/>
      <c r="U34" s="7"/>
      <c r="V34" s="7"/>
      <c r="W34" s="1"/>
      <c r="X34" s="1"/>
      <c r="Y34" s="1"/>
      <c r="Z34" s="1"/>
      <c r="AA34" s="1"/>
      <c r="AB34" s="1"/>
      <c r="AC34" s="1"/>
      <c r="AD34" s="1"/>
      <c r="AE34" s="1"/>
      <c r="AF34" s="1"/>
      <c r="AG34" s="1"/>
      <c r="AH34" s="1"/>
      <c r="AI34" s="1"/>
      <c r="AJ34" s="1"/>
      <c r="AK34" s="1"/>
      <c r="AL34" s="1"/>
    </row>
    <row r="35" spans="1:38">
      <c r="A35" s="1"/>
      <c r="B35" s="1"/>
      <c r="C35" s="41"/>
      <c r="D35" s="41"/>
      <c r="E35" s="41"/>
      <c r="F35" s="41"/>
      <c r="G35" s="41"/>
      <c r="H35" s="41"/>
      <c r="I35" s="41"/>
      <c r="J35" s="41"/>
      <c r="K35" s="41"/>
      <c r="L35" s="41"/>
      <c r="M35" s="41"/>
      <c r="N35" s="41"/>
      <c r="O35" s="41"/>
      <c r="P35" s="41"/>
      <c r="Q35" s="45"/>
      <c r="R35" s="45"/>
      <c r="S35" s="45"/>
      <c r="T35" s="45"/>
      <c r="U35" s="45"/>
      <c r="V35" s="45"/>
      <c r="W35" s="1"/>
      <c r="X35" s="1"/>
      <c r="Y35" s="1"/>
      <c r="Z35" s="1"/>
      <c r="AA35" s="1"/>
      <c r="AB35" s="1"/>
      <c r="AC35" s="1"/>
      <c r="AD35" s="1"/>
      <c r="AE35" s="1"/>
      <c r="AF35" s="1"/>
    </row>
    <row r="36" spans="1:38">
      <c r="B36" t="s">
        <v>124</v>
      </c>
      <c r="C36" s="5"/>
      <c r="D36" s="5"/>
      <c r="E36" s="5"/>
      <c r="F36" s="5"/>
      <c r="G36" s="5"/>
      <c r="H36" s="5"/>
      <c r="I36" s="5"/>
      <c r="J36" s="5"/>
      <c r="K36" s="5"/>
      <c r="L36" s="5"/>
      <c r="M36" s="5"/>
      <c r="N36" s="5"/>
      <c r="O36" s="48">
        <f>4.9/8.9</f>
        <v>0.550561797752809</v>
      </c>
      <c r="P36" s="5"/>
      <c r="Q36" s="10"/>
      <c r="R36" s="10"/>
      <c r="S36" s="10"/>
      <c r="T36" s="10"/>
      <c r="U36" s="10"/>
      <c r="V36" s="10"/>
    </row>
    <row r="37" spans="1:38">
      <c r="B37" t="s">
        <v>40</v>
      </c>
      <c r="C37" s="5"/>
      <c r="D37" s="5"/>
      <c r="E37" s="5"/>
      <c r="F37" s="5"/>
      <c r="G37" s="5"/>
      <c r="H37" s="5"/>
      <c r="I37" s="5"/>
      <c r="J37" s="5"/>
      <c r="K37" s="5"/>
      <c r="L37" s="5"/>
      <c r="M37" s="5"/>
      <c r="N37" s="5"/>
      <c r="O37" s="48">
        <f>2.4/6.7</f>
        <v>0.35820895522388058</v>
      </c>
      <c r="P37" s="5"/>
      <c r="Q37" s="10"/>
      <c r="R37" s="10"/>
      <c r="S37" s="10"/>
      <c r="T37" s="10"/>
      <c r="U37" s="10"/>
      <c r="V37" s="10"/>
    </row>
    <row r="38" spans="1:38">
      <c r="C38" s="5"/>
      <c r="D38" s="5"/>
      <c r="E38" s="5"/>
      <c r="F38" s="5"/>
      <c r="G38" s="5"/>
      <c r="H38" s="5"/>
      <c r="I38" s="5"/>
      <c r="J38" s="5"/>
      <c r="K38" s="5"/>
      <c r="L38" s="5"/>
      <c r="M38" s="5"/>
      <c r="N38" s="5"/>
      <c r="O38" s="5"/>
      <c r="P38" s="5"/>
      <c r="Q38" s="10"/>
      <c r="R38" s="10"/>
      <c r="S38" s="10"/>
      <c r="T38" s="10"/>
      <c r="U38" s="10"/>
      <c r="V38" s="10"/>
    </row>
    <row r="39" spans="1:38">
      <c r="C39" s="5"/>
      <c r="D39" s="5"/>
      <c r="E39" s="5"/>
      <c r="F39" s="5"/>
      <c r="G39" s="5"/>
      <c r="H39" s="5"/>
      <c r="I39" s="5"/>
      <c r="J39" s="5"/>
      <c r="K39" s="5"/>
      <c r="L39" s="5"/>
      <c r="M39" s="5"/>
      <c r="N39" s="5"/>
      <c r="O39" s="5"/>
      <c r="P39" s="5"/>
      <c r="Q39" s="10"/>
      <c r="R39" s="10"/>
      <c r="S39" s="10"/>
      <c r="T39" s="10"/>
      <c r="U39" s="10"/>
      <c r="V39" s="10"/>
    </row>
    <row r="40" spans="1:38">
      <c r="C40" s="5"/>
      <c r="D40" s="5"/>
      <c r="E40" s="40" t="s">
        <v>48</v>
      </c>
      <c r="F40" s="40"/>
      <c r="G40" s="40"/>
      <c r="H40" s="40"/>
      <c r="I40" s="40"/>
      <c r="J40" s="40"/>
      <c r="K40" s="40"/>
      <c r="L40" s="40"/>
      <c r="M40" s="5"/>
      <c r="N40" s="5"/>
      <c r="O40" s="5"/>
      <c r="P40" s="5"/>
      <c r="Q40" s="10"/>
      <c r="R40" s="10"/>
      <c r="S40" s="10"/>
      <c r="T40" s="10"/>
      <c r="U40" s="10"/>
      <c r="V40" s="10"/>
    </row>
    <row r="41" spans="1:38">
      <c r="C41" s="5"/>
      <c r="D41" s="5"/>
      <c r="E41" s="26">
        <v>1983</v>
      </c>
      <c r="F41" s="26">
        <v>1984</v>
      </c>
      <c r="G41" s="26">
        <v>1985</v>
      </c>
      <c r="H41" s="26">
        <v>1986</v>
      </c>
      <c r="I41" s="26">
        <v>1987</v>
      </c>
      <c r="J41" s="26"/>
      <c r="L41" s="26"/>
      <c r="M41" s="5"/>
      <c r="N41" s="5"/>
      <c r="O41" s="5"/>
      <c r="P41" s="5"/>
      <c r="Q41" s="10"/>
      <c r="R41" s="10"/>
      <c r="S41" s="10"/>
      <c r="T41" s="10"/>
      <c r="U41" s="10"/>
      <c r="V41" s="10"/>
    </row>
    <row r="42" spans="1:38">
      <c r="C42" s="5"/>
      <c r="D42" s="5"/>
      <c r="E42" s="49">
        <v>541.428</v>
      </c>
      <c r="F42" s="49">
        <v>597.72699999999998</v>
      </c>
      <c r="G42" s="49">
        <v>648.54</v>
      </c>
      <c r="H42" s="49">
        <v>698.78300000000002</v>
      </c>
      <c r="I42" s="49">
        <v>734.41800000000001</v>
      </c>
      <c r="J42" s="39"/>
      <c r="K42" s="35" t="s">
        <v>125</v>
      </c>
      <c r="L42" s="24"/>
      <c r="M42" s="5"/>
      <c r="N42" s="5"/>
      <c r="O42" s="5"/>
      <c r="P42" s="5"/>
      <c r="Q42" s="10"/>
      <c r="R42" s="10"/>
      <c r="S42" s="10"/>
      <c r="T42" s="10"/>
      <c r="U42" s="10"/>
      <c r="V42" s="10"/>
    </row>
    <row r="43" spans="1:38">
      <c r="C43" s="5"/>
      <c r="D43" s="5"/>
      <c r="E43" s="49">
        <v>541.42735593970372</v>
      </c>
      <c r="F43" s="49">
        <v>597.72628896874789</v>
      </c>
      <c r="G43" s="49">
        <v>648.53922852371034</v>
      </c>
      <c r="H43" s="49">
        <v>698.78216875672103</v>
      </c>
      <c r="I43" s="49">
        <v>734.41712636680279</v>
      </c>
      <c r="J43" s="49"/>
      <c r="K43" s="5" t="s">
        <v>126</v>
      </c>
      <c r="L43" s="5"/>
      <c r="M43" s="5"/>
      <c r="N43" s="5"/>
      <c r="O43" s="5"/>
      <c r="P43" s="5"/>
      <c r="Q43" s="10"/>
      <c r="R43" s="10"/>
      <c r="S43" s="10"/>
      <c r="T43" s="10"/>
      <c r="U43" s="10"/>
      <c r="V43" s="10"/>
    </row>
    <row r="44" spans="1:38">
      <c r="C44" s="5"/>
      <c r="D44" s="5"/>
      <c r="E44" s="5"/>
      <c r="F44" s="5"/>
      <c r="G44" s="5"/>
      <c r="H44" s="5"/>
      <c r="I44" s="5"/>
      <c r="K44" s="5"/>
      <c r="L44" s="5"/>
      <c r="M44" s="5"/>
      <c r="N44" s="5"/>
      <c r="O44" s="5"/>
      <c r="P44" s="5"/>
      <c r="Q44" s="10"/>
      <c r="R44" s="10"/>
      <c r="S44" s="10"/>
      <c r="T44" s="10"/>
      <c r="U44" s="10"/>
      <c r="V44" s="10"/>
    </row>
    <row r="45" spans="1:38">
      <c r="C45" s="5"/>
      <c r="D45" s="5"/>
      <c r="E45" s="5"/>
      <c r="F45" s="5"/>
      <c r="G45" s="5"/>
      <c r="H45" s="5"/>
      <c r="I45" s="5"/>
      <c r="J45" s="5"/>
      <c r="K45" s="5"/>
      <c r="L45" s="5"/>
      <c r="M45" s="5"/>
      <c r="N45" s="5"/>
      <c r="O45" s="5"/>
      <c r="P45" s="5"/>
      <c r="Q45" s="10"/>
      <c r="R45" s="10"/>
      <c r="S45" s="10"/>
      <c r="T45" s="10"/>
      <c r="U45" s="10"/>
      <c r="V45" s="10"/>
    </row>
    <row r="46" spans="1:38">
      <c r="C46" s="5"/>
      <c r="D46" s="5"/>
      <c r="E46" s="5"/>
      <c r="F46" s="5"/>
      <c r="G46" s="5"/>
      <c r="H46" s="5"/>
      <c r="I46" s="5"/>
      <c r="J46" s="5"/>
      <c r="K46" s="5"/>
      <c r="L46" s="5"/>
      <c r="M46" s="5"/>
      <c r="N46" s="5"/>
      <c r="O46" s="5"/>
      <c r="P46" s="5"/>
      <c r="Q46" s="10"/>
      <c r="R46" s="10"/>
      <c r="S46" s="10"/>
      <c r="T46" s="10"/>
      <c r="U46" s="10"/>
      <c r="V46" s="10"/>
    </row>
    <row r="47" spans="1:38">
      <c r="C47" s="5"/>
      <c r="D47" s="5"/>
      <c r="E47" s="5"/>
      <c r="F47" s="5"/>
      <c r="G47" s="5"/>
      <c r="H47" s="5"/>
      <c r="I47" s="5"/>
      <c r="J47" s="5"/>
      <c r="K47" s="5"/>
      <c r="L47" s="5"/>
      <c r="M47" s="5"/>
      <c r="N47" s="5"/>
      <c r="O47" s="5"/>
      <c r="P47" s="5"/>
      <c r="Q47" s="10"/>
      <c r="R47" s="10"/>
      <c r="S47" s="10"/>
      <c r="T47" s="10"/>
      <c r="U47" s="10"/>
      <c r="V47" s="10"/>
    </row>
    <row r="48" spans="1:38">
      <c r="C48" s="5"/>
      <c r="D48" s="5"/>
      <c r="E48" s="5"/>
      <c r="F48" s="5"/>
      <c r="G48" s="5"/>
      <c r="H48" s="5"/>
      <c r="I48" s="5"/>
      <c r="J48" s="5"/>
      <c r="K48" s="5"/>
      <c r="L48" s="5"/>
      <c r="M48" s="5"/>
      <c r="N48" s="5"/>
      <c r="O48" s="5"/>
      <c r="P48" s="5"/>
      <c r="Q48" s="10"/>
      <c r="R48" s="10"/>
      <c r="S48" s="10"/>
      <c r="T48" s="10"/>
      <c r="U48" s="10"/>
      <c r="V48" s="10"/>
    </row>
    <row r="49" spans="3:22">
      <c r="C49" s="5"/>
      <c r="D49" s="5"/>
      <c r="E49" s="5"/>
      <c r="F49" s="5"/>
      <c r="G49" s="5"/>
      <c r="H49" s="5"/>
      <c r="I49" s="5"/>
      <c r="J49" s="5"/>
      <c r="K49" s="5"/>
      <c r="L49" s="5"/>
      <c r="M49" s="5"/>
      <c r="N49" s="5"/>
      <c r="O49" s="5"/>
      <c r="P49" s="5"/>
      <c r="Q49" s="10"/>
      <c r="R49" s="10"/>
      <c r="S49" s="10"/>
      <c r="T49" s="10"/>
      <c r="U49" s="10"/>
      <c r="V49" s="10"/>
    </row>
    <row r="50" spans="3:22">
      <c r="C50" s="5"/>
      <c r="D50" s="5"/>
      <c r="E50" s="5"/>
      <c r="F50" s="5"/>
      <c r="G50" s="5"/>
      <c r="H50" s="5"/>
      <c r="I50" s="5"/>
      <c r="J50" s="5"/>
      <c r="K50" s="5"/>
      <c r="L50" s="5"/>
      <c r="M50" s="5"/>
      <c r="N50" s="5"/>
      <c r="O50" s="5"/>
      <c r="P50" s="5"/>
      <c r="Q50" s="10"/>
      <c r="R50" s="10"/>
      <c r="S50" s="10"/>
      <c r="T50" s="10"/>
      <c r="U50" s="10"/>
      <c r="V50" s="10"/>
    </row>
    <row r="51" spans="3:22">
      <c r="C51" s="5"/>
      <c r="D51" s="5"/>
      <c r="E51" s="5"/>
      <c r="F51" s="5"/>
      <c r="G51" s="5"/>
      <c r="H51" s="5"/>
      <c r="I51" s="5"/>
      <c r="J51" s="5"/>
      <c r="K51" s="5"/>
      <c r="L51" s="5"/>
      <c r="M51" s="5"/>
      <c r="N51" s="5"/>
      <c r="O51" s="5"/>
      <c r="P51" s="5"/>
      <c r="Q51" s="10"/>
      <c r="R51" s="10"/>
      <c r="S51" s="10"/>
      <c r="T51" s="10"/>
      <c r="U51" s="10"/>
      <c r="V51" s="10"/>
    </row>
    <row r="52" spans="3:22">
      <c r="C52" s="5"/>
      <c r="D52" s="5"/>
      <c r="E52" s="5"/>
      <c r="F52" s="5"/>
      <c r="G52" s="5"/>
      <c r="H52" s="5"/>
      <c r="I52" s="5"/>
      <c r="J52" s="5"/>
      <c r="K52" s="5"/>
      <c r="L52" s="5"/>
      <c r="M52" s="5"/>
      <c r="N52" s="5"/>
      <c r="O52" s="5"/>
      <c r="P52" s="5"/>
      <c r="Q52" s="10"/>
      <c r="R52" s="10"/>
      <c r="S52" s="10"/>
      <c r="T52" s="10"/>
      <c r="U52" s="10"/>
      <c r="V52" s="10"/>
    </row>
    <row r="53" spans="3:22">
      <c r="C53" s="5"/>
      <c r="D53" s="5"/>
      <c r="E53" s="5"/>
      <c r="F53" s="5"/>
      <c r="G53" s="5"/>
      <c r="H53" s="5"/>
      <c r="I53" s="5"/>
      <c r="J53" s="5"/>
      <c r="K53" s="5"/>
      <c r="L53" s="5"/>
      <c r="M53" s="5"/>
      <c r="N53" s="5"/>
      <c r="O53" s="5"/>
      <c r="P53" s="5"/>
      <c r="Q53" s="10"/>
      <c r="R53" s="10"/>
      <c r="S53" s="10"/>
      <c r="T53" s="10"/>
      <c r="U53" s="10"/>
      <c r="V53" s="10"/>
    </row>
    <row r="54" spans="3:22">
      <c r="C54" s="5"/>
      <c r="D54" s="5"/>
      <c r="E54" s="5"/>
      <c r="F54" s="5"/>
      <c r="G54" s="5"/>
      <c r="H54" s="5"/>
      <c r="I54" s="5"/>
      <c r="J54" s="5"/>
      <c r="K54" s="5"/>
      <c r="L54" s="5"/>
      <c r="M54" s="5"/>
      <c r="N54" s="5"/>
      <c r="O54" s="5"/>
      <c r="P54" s="5"/>
      <c r="Q54" s="10"/>
      <c r="R54" s="10"/>
      <c r="S54" s="10"/>
      <c r="T54" s="10"/>
      <c r="U54" s="10"/>
      <c r="V54" s="10"/>
    </row>
    <row r="55" spans="3:22">
      <c r="C55" s="5"/>
      <c r="D55" s="5"/>
      <c r="E55" s="5"/>
      <c r="F55" s="5"/>
      <c r="G55" s="5"/>
      <c r="H55" s="5"/>
      <c r="I55" s="5"/>
      <c r="J55" s="5"/>
      <c r="K55" s="5"/>
      <c r="L55" s="5"/>
      <c r="M55" s="5"/>
      <c r="N55" s="5"/>
      <c r="O55" s="5"/>
      <c r="P55" s="5"/>
      <c r="Q55" s="10"/>
      <c r="R55" s="10"/>
      <c r="S55" s="10"/>
      <c r="T55" s="10"/>
      <c r="U55" s="10"/>
      <c r="V55" s="10"/>
    </row>
    <row r="56" spans="3:22">
      <c r="C56" s="5"/>
      <c r="D56" s="5"/>
      <c r="E56" s="5"/>
      <c r="F56" s="5"/>
      <c r="G56" s="5"/>
      <c r="H56" s="5"/>
      <c r="I56" s="5"/>
      <c r="J56" s="5"/>
      <c r="K56" s="5"/>
      <c r="L56" s="5"/>
      <c r="M56" s="5"/>
      <c r="N56" s="5"/>
      <c r="O56" s="5"/>
      <c r="P56" s="5"/>
      <c r="Q56" s="10"/>
      <c r="R56" s="10"/>
      <c r="S56" s="10"/>
      <c r="T56" s="10"/>
      <c r="U56" s="10"/>
      <c r="V56" s="10"/>
    </row>
    <row r="57" spans="3:22">
      <c r="C57" s="5"/>
      <c r="D57" s="5"/>
      <c r="E57" s="5"/>
      <c r="F57" s="5"/>
      <c r="G57" s="5"/>
      <c r="H57" s="5"/>
      <c r="I57" s="5"/>
      <c r="J57" s="5"/>
      <c r="K57" s="5"/>
      <c r="L57" s="5"/>
      <c r="M57" s="5"/>
      <c r="N57" s="5"/>
      <c r="O57" s="5"/>
      <c r="P57" s="5"/>
      <c r="Q57" s="10"/>
      <c r="R57" s="10"/>
      <c r="S57" s="10"/>
      <c r="T57" s="10"/>
      <c r="U57" s="10"/>
      <c r="V57" s="10"/>
    </row>
    <row r="58" spans="3:22">
      <c r="C58" s="5"/>
      <c r="D58" s="5"/>
      <c r="E58" s="5"/>
      <c r="F58" s="5"/>
      <c r="G58" s="5"/>
      <c r="H58" s="5"/>
      <c r="I58" s="5"/>
      <c r="J58" s="5"/>
      <c r="K58" s="5"/>
      <c r="L58" s="5"/>
      <c r="M58" s="5"/>
      <c r="N58" s="5"/>
      <c r="O58" s="5"/>
      <c r="P58" s="5"/>
      <c r="Q58" s="10"/>
      <c r="R58" s="10"/>
      <c r="S58" s="10"/>
      <c r="T58" s="10"/>
      <c r="U58" s="10"/>
      <c r="V58" s="10"/>
    </row>
    <row r="59" spans="3:22">
      <c r="C59" s="5"/>
      <c r="D59" s="5"/>
      <c r="E59" s="5"/>
      <c r="F59" s="5"/>
      <c r="G59" s="5"/>
      <c r="H59" s="5"/>
      <c r="I59" s="5"/>
      <c r="J59" s="5"/>
      <c r="K59" s="5"/>
      <c r="L59" s="5"/>
      <c r="M59" s="5"/>
      <c r="N59" s="5"/>
      <c r="O59" s="5"/>
      <c r="P59" s="5"/>
      <c r="Q59" s="10"/>
      <c r="R59" s="10"/>
      <c r="S59" s="10"/>
      <c r="T59" s="10"/>
      <c r="U59" s="10"/>
      <c r="V59" s="10"/>
    </row>
    <row r="60" spans="3:22">
      <c r="C60" s="5"/>
      <c r="D60" s="5"/>
      <c r="E60" s="5"/>
      <c r="F60" s="5"/>
      <c r="G60" s="5"/>
      <c r="H60" s="5"/>
      <c r="I60" s="5"/>
      <c r="J60" s="5"/>
      <c r="K60" s="5"/>
      <c r="L60" s="5"/>
      <c r="M60" s="5"/>
      <c r="N60" s="5"/>
      <c r="O60" s="5"/>
      <c r="P60" s="5"/>
      <c r="Q60" s="10"/>
      <c r="R60" s="10"/>
      <c r="S60" s="10"/>
      <c r="T60" s="10"/>
      <c r="U60" s="10"/>
      <c r="V60" s="10"/>
    </row>
    <row r="61" spans="3:22">
      <c r="C61" s="5"/>
      <c r="D61" s="5"/>
      <c r="E61" s="5"/>
      <c r="F61" s="5"/>
      <c r="G61" s="5"/>
      <c r="H61" s="5"/>
      <c r="I61" s="5"/>
      <c r="J61" s="5"/>
      <c r="K61" s="5"/>
      <c r="L61" s="5"/>
      <c r="M61" s="5"/>
      <c r="N61" s="5"/>
      <c r="O61" s="5"/>
      <c r="P61" s="5"/>
      <c r="Q61" s="10"/>
      <c r="R61" s="10"/>
      <c r="S61" s="10"/>
      <c r="T61" s="10"/>
      <c r="U61" s="10"/>
      <c r="V61" s="10"/>
    </row>
    <row r="62" spans="3:22">
      <c r="C62" s="5"/>
      <c r="D62" s="5"/>
      <c r="E62" s="5"/>
      <c r="F62" s="5"/>
      <c r="G62" s="5"/>
      <c r="H62" s="5"/>
      <c r="I62" s="5"/>
      <c r="J62" s="5"/>
      <c r="K62" s="5"/>
      <c r="L62" s="5"/>
      <c r="M62" s="5"/>
      <c r="N62" s="5"/>
      <c r="O62" s="5"/>
      <c r="P62" s="5"/>
      <c r="Q62" s="10"/>
      <c r="R62" s="10"/>
      <c r="S62" s="10"/>
      <c r="T62" s="10"/>
      <c r="U62" s="10"/>
      <c r="V62" s="10"/>
    </row>
    <row r="63" spans="3:22">
      <c r="C63" s="5"/>
      <c r="D63" s="5"/>
      <c r="E63" s="5"/>
      <c r="F63" s="5"/>
      <c r="G63" s="5"/>
      <c r="H63" s="5"/>
      <c r="I63" s="5"/>
      <c r="J63" s="5"/>
      <c r="K63" s="5"/>
      <c r="L63" s="5"/>
      <c r="M63" s="5"/>
      <c r="N63" s="5"/>
      <c r="O63" s="5"/>
      <c r="P63" s="5"/>
      <c r="Q63" s="10"/>
      <c r="R63" s="10"/>
      <c r="S63" s="10"/>
      <c r="T63" s="10"/>
      <c r="U63" s="10"/>
      <c r="V63" s="10"/>
    </row>
    <row r="64" spans="3:22">
      <c r="C64" s="5"/>
      <c r="D64" s="5"/>
      <c r="E64" s="5"/>
      <c r="F64" s="5"/>
      <c r="G64" s="5"/>
      <c r="H64" s="5"/>
      <c r="I64" s="5"/>
      <c r="J64" s="5"/>
      <c r="K64" s="5"/>
      <c r="L64" s="5"/>
      <c r="M64" s="5"/>
      <c r="N64" s="5"/>
      <c r="O64" s="5"/>
      <c r="P64" s="5"/>
      <c r="Q64" s="10"/>
      <c r="R64" s="10"/>
      <c r="S64" s="10"/>
      <c r="T64" s="10"/>
      <c r="U64" s="10"/>
      <c r="V64" s="10"/>
    </row>
    <row r="65" spans="3:22">
      <c r="C65" s="5"/>
      <c r="D65" s="5"/>
      <c r="E65" s="5"/>
      <c r="F65" s="5"/>
      <c r="G65" s="5"/>
      <c r="H65" s="5"/>
      <c r="I65" s="5"/>
      <c r="J65" s="5"/>
      <c r="K65" s="5"/>
      <c r="L65" s="5"/>
      <c r="M65" s="5"/>
      <c r="N65" s="5"/>
      <c r="O65" s="5"/>
      <c r="P65" s="5"/>
      <c r="Q65" s="10"/>
      <c r="R65" s="10"/>
      <c r="S65" s="10"/>
      <c r="T65" s="10"/>
      <c r="U65" s="10"/>
      <c r="V65" s="10"/>
    </row>
    <row r="66" spans="3:22">
      <c r="C66" s="5"/>
      <c r="D66" s="5"/>
      <c r="E66" s="5"/>
      <c r="F66" s="5"/>
      <c r="G66" s="5"/>
      <c r="H66" s="5"/>
      <c r="I66" s="5"/>
      <c r="J66" s="5"/>
      <c r="K66" s="5"/>
      <c r="L66" s="5"/>
      <c r="M66" s="5"/>
      <c r="N66" s="5"/>
      <c r="O66" s="5"/>
      <c r="P66" s="5"/>
      <c r="Q66" s="10"/>
      <c r="R66" s="10"/>
      <c r="S66" s="10"/>
      <c r="T66" s="10"/>
      <c r="U66" s="10"/>
      <c r="V66" s="10"/>
    </row>
    <row r="67" spans="3:22">
      <c r="C67" s="5"/>
      <c r="D67" s="5"/>
      <c r="E67" s="5"/>
      <c r="F67" s="5"/>
      <c r="G67" s="5"/>
      <c r="H67" s="5"/>
      <c r="I67" s="5"/>
      <c r="J67" s="5"/>
      <c r="K67" s="5"/>
      <c r="L67" s="5"/>
      <c r="M67" s="5"/>
      <c r="N67" s="5"/>
      <c r="O67" s="5"/>
      <c r="P67" s="5"/>
      <c r="Q67" s="10"/>
      <c r="R67" s="10"/>
      <c r="S67" s="10"/>
      <c r="T67" s="10"/>
      <c r="U67" s="10"/>
      <c r="V67" s="10"/>
    </row>
    <row r="68" spans="3:22">
      <c r="C68" s="5"/>
      <c r="D68" s="5"/>
      <c r="E68" s="5"/>
      <c r="F68" s="5"/>
      <c r="G68" s="5"/>
      <c r="H68" s="5"/>
      <c r="I68" s="5"/>
      <c r="J68" s="5"/>
      <c r="K68" s="5"/>
      <c r="L68" s="5"/>
      <c r="M68" s="5"/>
      <c r="N68" s="5"/>
      <c r="O68" s="5"/>
      <c r="P68" s="5"/>
      <c r="Q68" s="10"/>
      <c r="R68" s="10"/>
      <c r="S68" s="10"/>
      <c r="T68" s="10"/>
      <c r="U68" s="10"/>
      <c r="V68" s="10"/>
    </row>
    <row r="69" spans="3:22">
      <c r="C69" s="5"/>
      <c r="D69" s="5"/>
      <c r="E69" s="5"/>
      <c r="F69" s="5"/>
      <c r="G69" s="5"/>
      <c r="H69" s="5"/>
      <c r="I69" s="5"/>
      <c r="J69" s="5"/>
      <c r="K69" s="5"/>
      <c r="L69" s="5"/>
      <c r="M69" s="5"/>
      <c r="N69" s="5"/>
      <c r="O69" s="5"/>
      <c r="P69" s="5"/>
      <c r="Q69" s="10"/>
      <c r="R69" s="10"/>
      <c r="S69" s="10"/>
      <c r="T69" s="10"/>
      <c r="U69" s="10"/>
      <c r="V69" s="10"/>
    </row>
    <row r="70" spans="3:22">
      <c r="C70" s="5"/>
      <c r="D70" s="5"/>
      <c r="E70" s="5"/>
      <c r="F70" s="5"/>
      <c r="G70" s="5"/>
      <c r="H70" s="5"/>
      <c r="I70" s="5"/>
      <c r="J70" s="5"/>
      <c r="K70" s="5"/>
      <c r="L70" s="5"/>
      <c r="M70" s="5"/>
      <c r="N70" s="5"/>
      <c r="O70" s="5"/>
      <c r="P70" s="5"/>
      <c r="Q70" s="10"/>
      <c r="R70" s="10"/>
      <c r="S70" s="10"/>
      <c r="T70" s="10"/>
      <c r="U70" s="10"/>
      <c r="V70" s="10"/>
    </row>
    <row r="71" spans="3:22">
      <c r="C71" s="5"/>
      <c r="D71" s="5"/>
      <c r="E71" s="5"/>
      <c r="F71" s="5"/>
      <c r="G71" s="5"/>
      <c r="H71" s="5"/>
      <c r="I71" s="5"/>
      <c r="J71" s="5"/>
      <c r="K71" s="5"/>
      <c r="L71" s="5"/>
      <c r="M71" s="5"/>
      <c r="N71" s="5"/>
      <c r="O71" s="5"/>
      <c r="P71" s="5"/>
      <c r="Q71" s="10"/>
      <c r="R71" s="10"/>
      <c r="S71" s="10"/>
      <c r="T71" s="10"/>
      <c r="U71" s="10"/>
      <c r="V71" s="10"/>
    </row>
    <row r="72" spans="3:22">
      <c r="C72" s="5"/>
      <c r="D72" s="5"/>
      <c r="E72" s="5"/>
      <c r="F72" s="5"/>
      <c r="G72" s="5"/>
      <c r="H72" s="5"/>
      <c r="I72" s="5"/>
      <c r="J72" s="5"/>
      <c r="K72" s="5"/>
      <c r="L72" s="5"/>
      <c r="M72" s="5"/>
      <c r="N72" s="5"/>
      <c r="O72" s="5"/>
      <c r="P72" s="5"/>
      <c r="Q72" s="10"/>
      <c r="R72" s="10"/>
      <c r="S72" s="10"/>
      <c r="T72" s="10"/>
      <c r="U72" s="10"/>
      <c r="V72" s="10"/>
    </row>
    <row r="73" spans="3:22">
      <c r="C73" s="5"/>
      <c r="D73" s="5"/>
      <c r="E73" s="5"/>
      <c r="F73" s="5"/>
      <c r="G73" s="5"/>
      <c r="H73" s="5"/>
      <c r="I73" s="5"/>
      <c r="J73" s="5"/>
      <c r="K73" s="5"/>
      <c r="L73" s="5"/>
      <c r="M73" s="5"/>
      <c r="N73" s="5"/>
      <c r="O73" s="5"/>
      <c r="P73" s="5"/>
      <c r="Q73" s="10"/>
      <c r="R73" s="10"/>
      <c r="S73" s="10"/>
      <c r="T73" s="10"/>
      <c r="U73" s="10"/>
      <c r="V73" s="10"/>
    </row>
    <row r="74" spans="3:22">
      <c r="C74" s="5"/>
      <c r="D74" s="5"/>
      <c r="E74" s="5"/>
      <c r="F74" s="5"/>
      <c r="G74" s="5"/>
      <c r="H74" s="5"/>
      <c r="I74" s="5"/>
      <c r="J74" s="5"/>
      <c r="K74" s="5"/>
      <c r="L74" s="5"/>
      <c r="M74" s="5"/>
      <c r="N74" s="5"/>
      <c r="O74" s="5"/>
      <c r="P74" s="5"/>
      <c r="Q74" s="10"/>
      <c r="R74" s="10"/>
      <c r="S74" s="10"/>
      <c r="T74" s="10"/>
      <c r="U74" s="10"/>
      <c r="V74" s="10"/>
    </row>
    <row r="75" spans="3:22">
      <c r="C75" s="5"/>
      <c r="D75" s="5"/>
      <c r="E75" s="5"/>
      <c r="F75" s="5"/>
      <c r="G75" s="5"/>
      <c r="H75" s="5"/>
      <c r="I75" s="5"/>
      <c r="J75" s="5"/>
      <c r="K75" s="5"/>
      <c r="L75" s="5"/>
      <c r="M75" s="5"/>
      <c r="N75" s="5"/>
      <c r="O75" s="5"/>
      <c r="P75" s="5"/>
      <c r="Q75" s="10"/>
      <c r="R75" s="10"/>
      <c r="S75" s="10"/>
      <c r="T75" s="10"/>
      <c r="U75" s="10"/>
      <c r="V75" s="10"/>
    </row>
    <row r="76" spans="3:22">
      <c r="C76" s="5"/>
      <c r="D76" s="5"/>
      <c r="E76" s="5"/>
      <c r="F76" s="5"/>
      <c r="G76" s="5"/>
      <c r="H76" s="5"/>
      <c r="I76" s="5"/>
      <c r="J76" s="5"/>
      <c r="K76" s="5"/>
      <c r="L76" s="5"/>
      <c r="M76" s="5"/>
      <c r="N76" s="5"/>
      <c r="O76" s="5"/>
      <c r="P76" s="5"/>
      <c r="Q76" s="10"/>
      <c r="R76" s="10"/>
      <c r="S76" s="10"/>
      <c r="T76" s="10"/>
      <c r="U76" s="10"/>
      <c r="V76" s="10"/>
    </row>
    <row r="77" spans="3:22">
      <c r="C77" s="5"/>
      <c r="D77" s="5"/>
      <c r="E77" s="5"/>
      <c r="F77" s="5"/>
      <c r="G77" s="5"/>
      <c r="H77" s="5"/>
      <c r="I77" s="5"/>
      <c r="J77" s="5"/>
      <c r="K77" s="5"/>
      <c r="L77" s="5"/>
      <c r="M77" s="5"/>
      <c r="N77" s="5"/>
      <c r="O77" s="5"/>
      <c r="P77" s="5"/>
      <c r="Q77" s="10"/>
      <c r="R77" s="10"/>
      <c r="S77" s="10"/>
      <c r="T77" s="10"/>
      <c r="U77" s="10"/>
      <c r="V77" s="10"/>
    </row>
    <row r="78" spans="3:22">
      <c r="C78" s="5"/>
      <c r="D78" s="5"/>
      <c r="E78" s="5"/>
      <c r="F78" s="5"/>
      <c r="G78" s="5"/>
      <c r="H78" s="5"/>
      <c r="I78" s="5"/>
      <c r="J78" s="5"/>
      <c r="K78" s="5"/>
      <c r="L78" s="5"/>
      <c r="M78" s="5"/>
      <c r="N78" s="5"/>
      <c r="O78" s="5"/>
      <c r="P78" s="5"/>
      <c r="Q78" s="10"/>
      <c r="R78" s="10"/>
      <c r="S78" s="10"/>
      <c r="T78" s="10"/>
      <c r="U78" s="10"/>
      <c r="V78" s="10"/>
    </row>
    <row r="79" spans="3:22">
      <c r="C79" s="5"/>
      <c r="D79" s="5"/>
      <c r="E79" s="5"/>
      <c r="F79" s="5"/>
      <c r="G79" s="5"/>
      <c r="H79" s="5"/>
      <c r="I79" s="5"/>
      <c r="J79" s="5"/>
      <c r="K79" s="5"/>
      <c r="L79" s="5"/>
      <c r="M79" s="5"/>
      <c r="N79" s="5"/>
      <c r="O79" s="5"/>
      <c r="P79" s="5"/>
      <c r="Q79" s="10"/>
      <c r="R79" s="10"/>
      <c r="S79" s="10"/>
      <c r="T79" s="10"/>
      <c r="U79" s="10"/>
      <c r="V79" s="10"/>
    </row>
    <row r="80" spans="3:22">
      <c r="C80" s="5"/>
      <c r="D80" s="5"/>
      <c r="E80" s="5"/>
      <c r="F80" s="5"/>
      <c r="G80" s="5"/>
      <c r="H80" s="5"/>
      <c r="I80" s="5"/>
      <c r="J80" s="5"/>
      <c r="K80" s="5"/>
      <c r="L80" s="5"/>
      <c r="M80" s="5"/>
      <c r="N80" s="5"/>
      <c r="O80" s="5"/>
      <c r="P80" s="5"/>
      <c r="Q80" s="10"/>
      <c r="R80" s="10"/>
      <c r="S80" s="10"/>
      <c r="T80" s="10"/>
      <c r="U80" s="10"/>
      <c r="V80" s="10"/>
    </row>
    <row r="81" spans="3:22">
      <c r="C81" s="5"/>
      <c r="D81" s="5"/>
      <c r="E81" s="5"/>
      <c r="F81" s="5"/>
      <c r="G81" s="5"/>
      <c r="H81" s="5"/>
      <c r="I81" s="5"/>
      <c r="J81" s="5"/>
      <c r="K81" s="5"/>
      <c r="L81" s="5"/>
      <c r="M81" s="5"/>
      <c r="N81" s="5"/>
      <c r="O81" s="5"/>
      <c r="P81" s="5"/>
      <c r="Q81" s="10"/>
      <c r="R81" s="10"/>
      <c r="S81" s="10"/>
      <c r="T81" s="10"/>
      <c r="U81" s="10"/>
      <c r="V81" s="10"/>
    </row>
  </sheetData>
  <mergeCells count="3">
    <mergeCell ref="C1:H1"/>
    <mergeCell ref="J1:O1"/>
    <mergeCell ref="E40:L40"/>
  </mergeCell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A46"/>
  <sheetViews>
    <sheetView tabSelected="1" workbookViewId="0">
      <selection activeCell="A24" sqref="A24"/>
    </sheetView>
  </sheetViews>
  <sheetFormatPr defaultRowHeight="15"/>
  <sheetData>
    <row r="1" spans="1:27">
      <c r="B1" t="s">
        <v>0</v>
      </c>
      <c r="E1" s="40" t="s">
        <v>154</v>
      </c>
      <c r="F1" s="40"/>
      <c r="G1" s="40"/>
      <c r="H1" s="40"/>
      <c r="I1" s="40"/>
      <c r="J1" s="40"/>
      <c r="K1" s="39"/>
      <c r="L1" s="39"/>
      <c r="M1" s="39"/>
      <c r="N1" s="40" t="s">
        <v>45</v>
      </c>
      <c r="O1" s="40"/>
      <c r="P1" s="40"/>
      <c r="Q1" s="40"/>
      <c r="R1" s="40"/>
      <c r="S1" s="40"/>
      <c r="T1" s="39"/>
      <c r="U1" s="39"/>
      <c r="V1" s="39"/>
      <c r="W1" s="39"/>
      <c r="X1" s="39"/>
      <c r="Y1" s="39"/>
      <c r="Z1" s="39"/>
    </row>
    <row r="2" spans="1:27">
      <c r="C2" t="s">
        <v>127</v>
      </c>
      <c r="D2" t="s">
        <v>128</v>
      </c>
      <c r="E2" s="39" t="s">
        <v>1</v>
      </c>
      <c r="F2" s="39" t="s">
        <v>2</v>
      </c>
      <c r="G2" s="39" t="s">
        <v>4</v>
      </c>
      <c r="H2" s="39" t="s">
        <v>1</v>
      </c>
      <c r="I2" s="39" t="s">
        <v>2</v>
      </c>
      <c r="J2" s="39" t="s">
        <v>4</v>
      </c>
      <c r="K2" s="39"/>
      <c r="L2" t="s">
        <v>127</v>
      </c>
      <c r="M2" t="s">
        <v>128</v>
      </c>
      <c r="N2" s="39" t="s">
        <v>1</v>
      </c>
      <c r="O2" s="39" t="s">
        <v>2</v>
      </c>
      <c r="P2" s="39" t="s">
        <v>4</v>
      </c>
      <c r="Q2" s="39" t="s">
        <v>1</v>
      </c>
      <c r="R2" s="39" t="s">
        <v>2</v>
      </c>
      <c r="S2" s="39" t="s">
        <v>4</v>
      </c>
      <c r="T2" s="39"/>
      <c r="U2" s="39"/>
      <c r="V2" s="39"/>
      <c r="W2" s="39"/>
      <c r="X2" s="39"/>
      <c r="Y2" s="39"/>
      <c r="Z2" s="39"/>
    </row>
    <row r="3" spans="1:27">
      <c r="C3" t="s">
        <v>46</v>
      </c>
      <c r="D3" t="s">
        <v>46</v>
      </c>
      <c r="E3" s="4" t="s">
        <v>46</v>
      </c>
      <c r="F3" s="4" t="s">
        <v>46</v>
      </c>
      <c r="G3" s="4" t="s">
        <v>46</v>
      </c>
      <c r="H3" s="4" t="s">
        <v>47</v>
      </c>
      <c r="I3" s="4" t="s">
        <v>47</v>
      </c>
      <c r="J3" s="4" t="s">
        <v>47</v>
      </c>
      <c r="K3" s="4"/>
      <c r="L3" t="s">
        <v>46</v>
      </c>
      <c r="M3" t="s">
        <v>46</v>
      </c>
      <c r="N3" s="4" t="s">
        <v>46</v>
      </c>
      <c r="O3" s="4" t="s">
        <v>46</v>
      </c>
      <c r="P3" s="4" t="s">
        <v>46</v>
      </c>
      <c r="Q3" s="4" t="s">
        <v>47</v>
      </c>
      <c r="R3" s="4" t="s">
        <v>47</v>
      </c>
      <c r="S3" s="4" t="s">
        <v>47</v>
      </c>
      <c r="T3" s="39"/>
      <c r="U3" s="39"/>
      <c r="V3" s="39"/>
      <c r="W3" s="39"/>
      <c r="X3" s="39"/>
      <c r="Y3" s="39"/>
      <c r="Z3" s="39"/>
    </row>
    <row r="4" spans="1:27">
      <c r="E4" s="39"/>
      <c r="F4" s="39"/>
      <c r="G4" s="39"/>
      <c r="H4" s="39"/>
      <c r="I4" s="39"/>
      <c r="J4" s="39"/>
      <c r="K4" s="39"/>
      <c r="L4" s="39"/>
      <c r="M4" s="39"/>
      <c r="N4" s="39"/>
      <c r="O4" s="39"/>
      <c r="P4" s="39"/>
      <c r="Q4" s="39"/>
      <c r="R4" s="39"/>
      <c r="S4" s="39"/>
      <c r="T4" s="39"/>
      <c r="U4" s="39"/>
      <c r="V4" s="39"/>
      <c r="W4" s="39"/>
      <c r="X4" s="39"/>
      <c r="Y4" s="39"/>
      <c r="Z4" s="39"/>
    </row>
    <row r="5" spans="1:27">
      <c r="A5" s="1"/>
      <c r="B5" s="2"/>
      <c r="C5" s="2"/>
      <c r="D5" s="2"/>
      <c r="E5" s="42"/>
      <c r="F5" s="42"/>
      <c r="G5" s="42"/>
      <c r="H5" s="42"/>
      <c r="I5" s="42"/>
      <c r="J5" s="42"/>
      <c r="K5" s="42"/>
      <c r="L5" s="42"/>
      <c r="M5" s="42"/>
      <c r="N5" s="42"/>
      <c r="O5" s="42"/>
      <c r="P5" s="42"/>
      <c r="Q5" s="42"/>
      <c r="R5" s="42"/>
      <c r="S5" s="42"/>
      <c r="T5" s="7"/>
      <c r="U5" s="36"/>
      <c r="V5" s="7"/>
      <c r="W5" s="8"/>
      <c r="X5" s="7"/>
      <c r="Y5" s="7"/>
      <c r="Z5" s="1"/>
      <c r="AA5" s="1"/>
    </row>
    <row r="6" spans="1:27">
      <c r="A6" s="1" t="s">
        <v>122</v>
      </c>
      <c r="B6" s="2" t="s">
        <v>38</v>
      </c>
      <c r="C6" s="2">
        <v>-248</v>
      </c>
      <c r="D6" s="2">
        <v>-81</v>
      </c>
      <c r="E6" s="42">
        <v>-329</v>
      </c>
      <c r="F6" s="42">
        <v>75</v>
      </c>
      <c r="G6" s="42">
        <v>404</v>
      </c>
      <c r="H6" s="42">
        <v>-253</v>
      </c>
      <c r="I6" s="42">
        <v>117</v>
      </c>
      <c r="J6" s="42">
        <v>370</v>
      </c>
      <c r="K6" s="42"/>
      <c r="L6" s="50">
        <f t="shared" ref="L6:S6" si="0">100*C6/$G$31</f>
        <v>-1.1181161220411073</v>
      </c>
      <c r="M6" s="50">
        <f t="shared" si="0"/>
        <v>-0.36519115276342617</v>
      </c>
      <c r="N6" s="50">
        <f t="shared" si="0"/>
        <v>-1.4833072748045335</v>
      </c>
      <c r="O6" s="50">
        <f t="shared" si="0"/>
        <v>0.33813995626243165</v>
      </c>
      <c r="P6" s="50">
        <f t="shared" si="0"/>
        <v>1.8214472310669652</v>
      </c>
      <c r="Q6" s="50">
        <f t="shared" si="0"/>
        <v>-1.1406587857919361</v>
      </c>
      <c r="R6" s="50">
        <f t="shared" si="0"/>
        <v>0.52749833176939331</v>
      </c>
      <c r="S6" s="50">
        <f t="shared" si="0"/>
        <v>1.6681571175613294</v>
      </c>
      <c r="T6" s="1" t="s">
        <v>129</v>
      </c>
      <c r="U6" s="51" t="s">
        <v>130</v>
      </c>
      <c r="V6" s="1" t="s">
        <v>131</v>
      </c>
      <c r="W6" s="1"/>
      <c r="X6" s="7"/>
      <c r="Y6" s="7"/>
      <c r="Z6" s="1"/>
      <c r="AA6" s="1"/>
    </row>
    <row r="7" spans="1:27">
      <c r="A7" s="1" t="s">
        <v>132</v>
      </c>
      <c r="B7" s="2"/>
      <c r="C7" s="2"/>
      <c r="D7" s="2"/>
      <c r="E7" s="42"/>
      <c r="F7" s="42"/>
      <c r="G7" s="42"/>
      <c r="H7" s="42"/>
      <c r="I7" s="42"/>
      <c r="J7" s="42"/>
      <c r="K7" s="42"/>
      <c r="L7" s="50">
        <v>-1.1181161220411073</v>
      </c>
      <c r="M7" s="50">
        <v>-0.36519115276342617</v>
      </c>
      <c r="N7" s="50">
        <v>-1.4833072748045335</v>
      </c>
      <c r="O7" s="50">
        <v>0.33813995626243165</v>
      </c>
      <c r="P7" s="50">
        <v>1.8214472310669652</v>
      </c>
      <c r="Q7" s="50">
        <v>-1.1406587857919361</v>
      </c>
      <c r="R7" s="50">
        <v>0.52749833176939331</v>
      </c>
      <c r="S7" s="50">
        <v>1.6681571175613294</v>
      </c>
      <c r="T7" s="1"/>
      <c r="U7" s="42"/>
      <c r="V7" s="1"/>
      <c r="W7" s="1"/>
      <c r="X7" s="7"/>
      <c r="Y7" s="7"/>
      <c r="Z7" s="1"/>
      <c r="AA7" s="1"/>
    </row>
    <row r="8" spans="1:27">
      <c r="A8" s="1"/>
      <c r="B8" s="1"/>
      <c r="C8" s="1"/>
      <c r="D8" s="1"/>
      <c r="E8" s="41"/>
      <c r="F8" s="41"/>
      <c r="G8" s="41"/>
      <c r="H8" s="41"/>
      <c r="I8" s="41"/>
      <c r="J8" s="41"/>
      <c r="K8" s="41"/>
      <c r="L8" s="52"/>
      <c r="M8" s="48"/>
      <c r="N8" s="48"/>
      <c r="O8" s="48"/>
      <c r="P8" s="48"/>
      <c r="Q8" s="52"/>
      <c r="R8" s="52"/>
      <c r="S8" s="52"/>
      <c r="T8" s="1"/>
      <c r="U8" s="1"/>
      <c r="V8" s="7"/>
      <c r="W8" s="8"/>
      <c r="X8" s="7"/>
      <c r="Y8" s="7"/>
      <c r="Z8" s="1"/>
      <c r="AA8" s="1"/>
    </row>
    <row r="9" spans="1:27">
      <c r="A9" s="1"/>
      <c r="B9" s="1"/>
      <c r="C9" s="1"/>
      <c r="D9" s="1"/>
      <c r="E9" s="41"/>
      <c r="F9" s="41"/>
      <c r="G9" s="41"/>
      <c r="H9" s="41"/>
      <c r="I9" s="41"/>
      <c r="J9" s="41"/>
      <c r="K9" s="41"/>
      <c r="L9" s="52"/>
      <c r="M9" s="48"/>
      <c r="N9" s="48"/>
      <c r="O9" s="48"/>
      <c r="P9" s="48"/>
      <c r="Q9" s="52"/>
      <c r="R9" s="52"/>
      <c r="S9" s="52"/>
      <c r="T9" s="1"/>
      <c r="U9" s="36"/>
      <c r="V9" s="7"/>
      <c r="W9" s="7"/>
      <c r="X9" s="7"/>
      <c r="Y9" s="7"/>
      <c r="Z9" s="1"/>
      <c r="AA9" s="1"/>
    </row>
    <row r="10" spans="1:27">
      <c r="A10" s="1">
        <v>1988</v>
      </c>
      <c r="B10" s="1"/>
      <c r="C10" s="1">
        <v>-285</v>
      </c>
      <c r="D10" s="1">
        <v>-200</v>
      </c>
      <c r="E10" s="41">
        <v>-485</v>
      </c>
      <c r="F10" s="41">
        <v>0</v>
      </c>
      <c r="G10" s="41">
        <f>F10-E10</f>
        <v>485</v>
      </c>
      <c r="L10" s="48">
        <f>100*C10/$H$31</f>
        <v>-1.2028431190038782</v>
      </c>
      <c r="M10" s="48">
        <f>100*D10/$H$31</f>
        <v>-0.84410043438868643</v>
      </c>
      <c r="N10" s="48">
        <f>100*E10/$H$31</f>
        <v>-2.0469435533925644</v>
      </c>
      <c r="O10" s="48"/>
      <c r="P10" s="48">
        <f t="shared" ref="P10:S14" si="1">100*G10/$H$31</f>
        <v>2.0469435533925644</v>
      </c>
      <c r="Q10" s="48"/>
      <c r="R10" s="48"/>
      <c r="S10" s="48"/>
      <c r="T10" s="7" t="s">
        <v>133</v>
      </c>
      <c r="U10" s="8" t="s">
        <v>134</v>
      </c>
      <c r="V10" s="7" t="s">
        <v>135</v>
      </c>
      <c r="W10" s="7"/>
      <c r="X10" s="7"/>
      <c r="Y10" s="7"/>
      <c r="Z10" s="1"/>
      <c r="AA10" s="1"/>
    </row>
    <row r="11" spans="1:27">
      <c r="A11" s="1"/>
      <c r="B11" s="1"/>
      <c r="C11" s="1">
        <v>62.6</v>
      </c>
      <c r="D11" s="1">
        <v>-1</v>
      </c>
      <c r="E11" s="41">
        <v>61.6</v>
      </c>
      <c r="F11" s="41">
        <v>-48.9</v>
      </c>
      <c r="G11" s="41">
        <f t="shared" ref="G11:G14" si="2">F11-E11</f>
        <v>-110.5</v>
      </c>
      <c r="H11" s="41"/>
      <c r="I11" s="41"/>
      <c r="J11" s="41"/>
      <c r="K11" s="41"/>
      <c r="L11" s="48">
        <f>100*C11/$H$31</f>
        <v>0.26420343596365886</v>
      </c>
      <c r="M11" s="48"/>
      <c r="N11" s="48">
        <f>100*E11/$H$31</f>
        <v>0.25998293379171539</v>
      </c>
      <c r="O11" s="48">
        <f>100*F11/$H$31</f>
        <v>-0.20638255620803381</v>
      </c>
      <c r="P11" s="48">
        <f t="shared" si="1"/>
        <v>-0.46636548999974925</v>
      </c>
      <c r="Q11" s="52"/>
      <c r="R11" s="52"/>
      <c r="S11" s="52"/>
      <c r="T11" s="53" t="s">
        <v>136</v>
      </c>
      <c r="U11" s="7" t="s">
        <v>137</v>
      </c>
      <c r="V11" s="7" t="s">
        <v>138</v>
      </c>
      <c r="W11" s="8"/>
      <c r="X11" s="7"/>
      <c r="Y11" s="7"/>
      <c r="Z11" s="1"/>
      <c r="AA11" s="1"/>
    </row>
    <row r="12" spans="1:27">
      <c r="A12" s="1"/>
      <c r="B12" s="1"/>
      <c r="C12" s="1"/>
      <c r="D12" s="1"/>
      <c r="E12" s="41"/>
      <c r="F12" s="41">
        <v>500</v>
      </c>
      <c r="G12" s="41">
        <f t="shared" si="2"/>
        <v>500</v>
      </c>
      <c r="H12" s="41"/>
      <c r="I12" s="41"/>
      <c r="J12" s="41"/>
      <c r="K12" s="41"/>
      <c r="L12" s="48"/>
      <c r="M12" s="48"/>
      <c r="N12" s="48"/>
      <c r="O12" s="48">
        <f>100*F12/$H$31</f>
        <v>2.1102510859717158</v>
      </c>
      <c r="P12" s="48">
        <f t="shared" si="1"/>
        <v>2.1102510859717158</v>
      </c>
      <c r="Q12" s="52"/>
      <c r="R12" s="52"/>
      <c r="S12" s="52"/>
      <c r="T12" s="53">
        <v>1988</v>
      </c>
      <c r="U12" s="7" t="s">
        <v>139</v>
      </c>
      <c r="V12" s="7" t="s">
        <v>140</v>
      </c>
      <c r="W12" s="8"/>
      <c r="X12" s="7"/>
      <c r="Y12" s="7"/>
      <c r="Z12" s="1"/>
      <c r="AA12" s="1"/>
    </row>
    <row r="13" spans="1:27">
      <c r="A13" s="1"/>
      <c r="B13" s="1"/>
      <c r="C13" s="1"/>
      <c r="D13" s="1"/>
      <c r="E13" s="41"/>
      <c r="F13" s="41">
        <v>70</v>
      </c>
      <c r="G13" s="41">
        <f t="shared" si="2"/>
        <v>70</v>
      </c>
      <c r="H13" s="41"/>
      <c r="I13" s="41"/>
      <c r="J13" s="41"/>
      <c r="K13" s="41"/>
      <c r="L13" s="48"/>
      <c r="M13" s="48"/>
      <c r="N13" s="48"/>
      <c r="O13" s="48">
        <f>100*F13/$H$31</f>
        <v>0.29543515203604021</v>
      </c>
      <c r="P13" s="48">
        <f t="shared" si="1"/>
        <v>0.29543515203604021</v>
      </c>
      <c r="Q13" s="52"/>
      <c r="R13" s="52"/>
      <c r="S13" s="52"/>
      <c r="T13" s="53">
        <v>1988</v>
      </c>
      <c r="U13" s="7" t="s">
        <v>141</v>
      </c>
      <c r="V13" s="7" t="s">
        <v>142</v>
      </c>
      <c r="W13" s="8"/>
      <c r="X13" s="7"/>
      <c r="Y13" s="7"/>
      <c r="Z13" s="1"/>
      <c r="AA13" s="1"/>
    </row>
    <row r="14" spans="1:27">
      <c r="A14" s="1" t="s">
        <v>143</v>
      </c>
      <c r="B14" s="2"/>
      <c r="C14" s="42">
        <f t="shared" ref="C14:D14" si="3">SUM(C10:C13)</f>
        <v>-222.4</v>
      </c>
      <c r="D14" s="42">
        <f t="shared" si="3"/>
        <v>-201</v>
      </c>
      <c r="E14" s="42">
        <f>SUM(E10:E13)</f>
        <v>-423.4</v>
      </c>
      <c r="F14" s="42">
        <f>SUM(F10:F13)</f>
        <v>521.1</v>
      </c>
      <c r="G14" s="41">
        <f t="shared" si="2"/>
        <v>944.5</v>
      </c>
      <c r="H14" s="41">
        <v>-471</v>
      </c>
      <c r="I14" s="41">
        <v>0</v>
      </c>
      <c r="J14" s="41">
        <v>471</v>
      </c>
      <c r="K14" s="41"/>
      <c r="L14" s="48">
        <f t="shared" ref="L14:M14" si="4">100*C14/$H$31</f>
        <v>-0.93863968304021927</v>
      </c>
      <c r="M14" s="48">
        <f t="shared" si="4"/>
        <v>-0.84832093656062979</v>
      </c>
      <c r="N14" s="48">
        <f>100*E14/$H$31</f>
        <v>-1.786960619600849</v>
      </c>
      <c r="O14" s="48">
        <f t="shared" ref="O14" si="5">100*F14/$H$31</f>
        <v>2.1993036817997225</v>
      </c>
      <c r="P14" s="48">
        <f t="shared" si="1"/>
        <v>3.9862643014005714</v>
      </c>
      <c r="Q14" s="48">
        <f t="shared" si="1"/>
        <v>-1.9878565229853564</v>
      </c>
      <c r="R14" s="48">
        <f t="shared" si="1"/>
        <v>0</v>
      </c>
      <c r="S14" s="48">
        <f t="shared" si="1"/>
        <v>1.9878565229853564</v>
      </c>
      <c r="T14" s="53"/>
      <c r="U14" s="7"/>
      <c r="V14" s="7"/>
      <c r="W14" s="8"/>
      <c r="X14" s="7"/>
      <c r="Y14" s="7"/>
      <c r="Z14" s="1"/>
      <c r="AA14" s="1"/>
    </row>
    <row r="15" spans="1:27">
      <c r="A15" s="1" t="s">
        <v>144</v>
      </c>
      <c r="B15" s="2"/>
      <c r="C15" s="42"/>
      <c r="D15" s="42"/>
      <c r="E15" s="42"/>
      <c r="F15" s="42"/>
      <c r="G15" s="41"/>
      <c r="H15" s="41"/>
      <c r="I15" s="41"/>
      <c r="J15" s="41"/>
      <c r="K15" s="41"/>
      <c r="L15" s="48">
        <f>L14+L7</f>
        <v>-2.0567558050813268</v>
      </c>
      <c r="M15" s="48">
        <f t="shared" ref="M15:S15" si="6">M14+M7</f>
        <v>-1.2135120893240559</v>
      </c>
      <c r="N15" s="48">
        <f t="shared" si="6"/>
        <v>-3.2702678944053822</v>
      </c>
      <c r="O15" s="48">
        <f t="shared" si="6"/>
        <v>2.5374436380621539</v>
      </c>
      <c r="P15" s="48">
        <f t="shared" si="6"/>
        <v>5.8077115324675361</v>
      </c>
      <c r="Q15" s="48">
        <f t="shared" si="6"/>
        <v>-3.1285153087772928</v>
      </c>
      <c r="R15" s="48">
        <f t="shared" si="6"/>
        <v>0.52749833176939331</v>
      </c>
      <c r="S15" s="48">
        <f t="shared" si="6"/>
        <v>3.6560136405466857</v>
      </c>
      <c r="T15" s="53"/>
      <c r="U15" s="7"/>
      <c r="V15" s="7"/>
      <c r="W15" s="8"/>
      <c r="X15" s="7"/>
      <c r="Y15" s="7"/>
      <c r="Z15" s="1"/>
      <c r="AA15" s="1"/>
    </row>
    <row r="16" spans="1:27">
      <c r="A16" s="1"/>
      <c r="B16" s="2"/>
      <c r="C16" s="2"/>
      <c r="D16" s="2"/>
      <c r="E16" s="42"/>
      <c r="F16" s="42"/>
      <c r="G16" s="42"/>
      <c r="H16" s="42"/>
      <c r="I16" s="42"/>
      <c r="J16" s="42"/>
      <c r="K16" s="42"/>
      <c r="L16" s="50"/>
      <c r="M16" s="48"/>
      <c r="N16" s="48"/>
      <c r="O16" s="48"/>
      <c r="P16" s="48"/>
      <c r="Q16" s="50"/>
      <c r="R16" s="50"/>
      <c r="S16" s="50"/>
      <c r="T16" s="53"/>
      <c r="U16" s="7"/>
      <c r="V16" s="7"/>
      <c r="W16" s="8"/>
      <c r="X16" s="7"/>
      <c r="Y16" s="7"/>
      <c r="Z16" s="1"/>
      <c r="AA16" s="1"/>
    </row>
    <row r="17" spans="1:27">
      <c r="A17" s="1">
        <v>1989</v>
      </c>
      <c r="B17" s="1"/>
      <c r="C17" s="1">
        <v>-118</v>
      </c>
      <c r="D17" s="1">
        <v>-106</v>
      </c>
      <c r="E17" s="41">
        <v>-224</v>
      </c>
      <c r="F17" s="41"/>
      <c r="G17" s="42">
        <f t="shared" ref="G17:G18" si="7">F17-E17</f>
        <v>224</v>
      </c>
      <c r="H17" s="41"/>
      <c r="I17" s="41"/>
      <c r="J17" s="41"/>
      <c r="K17" s="41"/>
      <c r="L17" s="52">
        <f>100*C17/$H$31</f>
        <v>-0.49801925628932497</v>
      </c>
      <c r="M17" s="52">
        <f t="shared" ref="M17:P19" si="8">100*D17/$H$31</f>
        <v>-0.44737323022600378</v>
      </c>
      <c r="N17" s="52">
        <f t="shared" si="8"/>
        <v>-0.9453924865153287</v>
      </c>
      <c r="O17" s="52">
        <f t="shared" si="8"/>
        <v>0</v>
      </c>
      <c r="P17" s="52">
        <f t="shared" si="8"/>
        <v>0.9453924865153287</v>
      </c>
      <c r="Q17" s="52"/>
      <c r="R17" s="52"/>
      <c r="S17" s="52"/>
      <c r="T17" s="7" t="s">
        <v>145</v>
      </c>
      <c r="U17" s="8" t="s">
        <v>146</v>
      </c>
      <c r="V17" s="7" t="s">
        <v>147</v>
      </c>
      <c r="W17" s="7"/>
      <c r="X17" s="7"/>
      <c r="Y17" s="7"/>
      <c r="Z17" s="1"/>
      <c r="AA17" s="1"/>
    </row>
    <row r="18" spans="1:27">
      <c r="A18" s="1"/>
      <c r="B18" s="1"/>
      <c r="C18" s="1">
        <v>107.6</v>
      </c>
      <c r="D18" s="1">
        <v>0</v>
      </c>
      <c r="E18" s="41">
        <v>107.6</v>
      </c>
      <c r="F18" s="41">
        <v>-137.69999999999999</v>
      </c>
      <c r="G18" s="42">
        <f t="shared" si="7"/>
        <v>-245.29999999999998</v>
      </c>
      <c r="H18" s="41"/>
      <c r="I18" s="41"/>
      <c r="J18" s="41"/>
      <c r="K18" s="41"/>
      <c r="L18" s="52">
        <f>100*C18/$H$31</f>
        <v>0.45412603370111326</v>
      </c>
      <c r="M18" s="52">
        <f t="shared" si="8"/>
        <v>0</v>
      </c>
      <c r="N18" s="52">
        <f t="shared" si="8"/>
        <v>0.45412603370111326</v>
      </c>
      <c r="O18" s="52">
        <f t="shared" si="8"/>
        <v>-0.58116314907661049</v>
      </c>
      <c r="P18" s="52">
        <f t="shared" si="8"/>
        <v>-1.0352891827777237</v>
      </c>
      <c r="Q18" s="52"/>
      <c r="R18" s="52"/>
      <c r="S18" s="52"/>
      <c r="T18" s="9" t="s">
        <v>148</v>
      </c>
      <c r="U18" s="7" t="s">
        <v>149</v>
      </c>
      <c r="V18" s="7" t="s">
        <v>150</v>
      </c>
      <c r="W18" s="7"/>
      <c r="X18" s="7"/>
      <c r="Y18" s="7"/>
      <c r="Z18" s="1"/>
      <c r="AA18" s="1"/>
    </row>
    <row r="19" spans="1:27">
      <c r="A19" s="1"/>
      <c r="B19" s="1"/>
      <c r="C19" s="1"/>
      <c r="D19" s="1"/>
      <c r="E19" s="41"/>
      <c r="F19" s="41">
        <v>-500</v>
      </c>
      <c r="G19" s="42"/>
      <c r="H19" s="41"/>
      <c r="I19" s="41"/>
      <c r="J19" s="41"/>
      <c r="K19" s="41"/>
      <c r="L19" s="52"/>
      <c r="M19" s="52"/>
      <c r="N19" s="52"/>
      <c r="O19" s="52">
        <f t="shared" si="8"/>
        <v>-2.1102510859717158</v>
      </c>
      <c r="P19" s="52"/>
      <c r="Q19" s="52"/>
      <c r="R19" s="52"/>
      <c r="S19" s="52"/>
      <c r="T19" s="9"/>
      <c r="U19" s="7" t="s">
        <v>151</v>
      </c>
      <c r="V19" s="7"/>
      <c r="W19" s="7"/>
      <c r="X19" s="7"/>
      <c r="Y19" s="7"/>
      <c r="Z19" s="1"/>
      <c r="AA19" s="1"/>
    </row>
    <row r="20" spans="1:27">
      <c r="A20" s="1" t="s">
        <v>152</v>
      </c>
      <c r="B20" s="2"/>
      <c r="C20" s="42">
        <f t="shared" ref="C20:E20" si="9">SUM(C17:C19)</f>
        <v>-10.400000000000006</v>
      </c>
      <c r="D20" s="42">
        <f t="shared" si="9"/>
        <v>-106</v>
      </c>
      <c r="E20" s="42">
        <f t="shared" si="9"/>
        <v>-116.4</v>
      </c>
      <c r="F20" s="42">
        <f>SUM(F17:F19)</f>
        <v>-637.70000000000005</v>
      </c>
      <c r="G20" s="42">
        <f>F20-E20</f>
        <v>-521.30000000000007</v>
      </c>
      <c r="H20" s="42">
        <v>0</v>
      </c>
      <c r="I20" s="42">
        <v>0</v>
      </c>
      <c r="J20" s="42">
        <v>0</v>
      </c>
      <c r="K20" s="42"/>
      <c r="L20" s="52">
        <f>SUM(L17:L19)</f>
        <v>-4.3893222588211711E-2</v>
      </c>
      <c r="M20" s="52">
        <f t="shared" ref="M20" si="10">SUM(M17:M19)</f>
        <v>-0.44737323022600378</v>
      </c>
      <c r="N20" s="52">
        <f>100*E20/$H$31</f>
        <v>-0.49126645281421549</v>
      </c>
      <c r="O20" s="52">
        <f>100*F20/$H$31</f>
        <v>-2.691414235048327</v>
      </c>
      <c r="P20" s="52">
        <f>100*G20/$H$31</f>
        <v>-2.2001477822341116</v>
      </c>
      <c r="Q20" s="52">
        <v>0</v>
      </c>
      <c r="R20" s="52">
        <v>0</v>
      </c>
      <c r="S20" s="52">
        <v>0</v>
      </c>
      <c r="T20" s="9"/>
      <c r="U20" s="7"/>
      <c r="V20" s="7"/>
      <c r="W20" s="8"/>
      <c r="X20" s="7"/>
      <c r="Y20" s="7"/>
      <c r="Z20" s="1"/>
      <c r="AA20" s="1"/>
    </row>
    <row r="21" spans="1:27">
      <c r="A21" s="1" t="s">
        <v>153</v>
      </c>
      <c r="B21" s="1"/>
      <c r="C21" s="1"/>
      <c r="D21" s="1"/>
      <c r="E21" s="41"/>
      <c r="F21" s="41"/>
      <c r="G21" s="41"/>
      <c r="H21" s="41"/>
      <c r="I21" s="41"/>
      <c r="J21" s="41"/>
      <c r="K21" s="41"/>
      <c r="L21" s="52">
        <f>L20+L15</f>
        <v>-2.1006490276695384</v>
      </c>
      <c r="M21" s="52">
        <f t="shared" ref="M21:S21" si="11">M20+M15</f>
        <v>-1.6608853195500597</v>
      </c>
      <c r="N21" s="52">
        <f t="shared" si="11"/>
        <v>-3.7615343472195977</v>
      </c>
      <c r="O21" s="52">
        <f t="shared" si="11"/>
        <v>-0.1539705969861731</v>
      </c>
      <c r="P21" s="52">
        <f t="shared" si="11"/>
        <v>3.6075637502334246</v>
      </c>
      <c r="Q21" s="52">
        <f t="shared" si="11"/>
        <v>-3.1285153087772928</v>
      </c>
      <c r="R21" s="52">
        <f t="shared" si="11"/>
        <v>0.52749833176939331</v>
      </c>
      <c r="S21" s="52">
        <f t="shared" si="11"/>
        <v>3.6560136405466857</v>
      </c>
      <c r="T21" s="9"/>
      <c r="U21" s="45"/>
      <c r="V21" s="9"/>
      <c r="W21" s="7"/>
      <c r="X21" s="7"/>
      <c r="Y21" s="7"/>
      <c r="Z21" s="1"/>
      <c r="AA21" s="1"/>
    </row>
    <row r="22" spans="1:27">
      <c r="A22" s="1"/>
      <c r="B22" s="1"/>
      <c r="C22" s="1"/>
      <c r="D22" s="1"/>
      <c r="E22" s="41"/>
      <c r="F22" s="41"/>
      <c r="G22" s="41"/>
      <c r="H22" s="41"/>
      <c r="I22" s="41"/>
      <c r="J22" s="41"/>
      <c r="K22" s="41"/>
      <c r="L22" s="41"/>
      <c r="M22" s="41"/>
      <c r="N22" s="41"/>
      <c r="O22" s="41"/>
      <c r="P22" s="41"/>
      <c r="Q22" s="41"/>
      <c r="R22" s="41"/>
      <c r="S22" s="41"/>
      <c r="T22" s="7"/>
      <c r="U22" s="7"/>
      <c r="V22" s="7"/>
      <c r="W22" s="7"/>
      <c r="X22" s="7"/>
      <c r="Y22" s="7"/>
      <c r="Z22" s="1"/>
      <c r="AA22" s="1"/>
    </row>
    <row r="23" spans="1:27">
      <c r="A23" s="1"/>
      <c r="B23" s="46"/>
      <c r="C23" s="2"/>
      <c r="D23" s="2"/>
      <c r="E23" s="41"/>
      <c r="F23" s="41"/>
      <c r="G23" s="41"/>
      <c r="H23" s="41"/>
      <c r="I23" s="41"/>
      <c r="J23" s="41"/>
      <c r="K23" s="41"/>
      <c r="L23" s="41"/>
      <c r="M23" s="41"/>
      <c r="N23" s="41"/>
      <c r="O23" s="41"/>
      <c r="P23" s="41"/>
      <c r="Q23" s="41"/>
      <c r="R23" s="41"/>
      <c r="S23" s="41"/>
      <c r="T23" s="9"/>
      <c r="U23" s="7"/>
      <c r="V23" s="7"/>
      <c r="W23" s="6"/>
      <c r="X23" s="7"/>
      <c r="Y23" s="7"/>
      <c r="Z23" s="1"/>
      <c r="AA23" s="1"/>
    </row>
    <row r="24" spans="1:27">
      <c r="A24" s="1"/>
      <c r="B24" s="1"/>
      <c r="C24" s="1"/>
      <c r="D24" s="1"/>
      <c r="E24" s="41"/>
      <c r="F24" s="41"/>
      <c r="G24" s="41"/>
      <c r="H24" s="41"/>
      <c r="I24" s="41"/>
      <c r="J24" s="41"/>
      <c r="K24" s="41"/>
      <c r="L24" s="41"/>
      <c r="M24" s="41"/>
      <c r="N24" s="41"/>
      <c r="O24" s="41"/>
      <c r="P24" s="41"/>
      <c r="Q24" s="41"/>
      <c r="R24" s="41"/>
      <c r="S24" s="41"/>
      <c r="T24" s="45"/>
      <c r="U24" s="45"/>
      <c r="V24" s="45"/>
      <c r="W24" s="45"/>
      <c r="X24" s="45"/>
      <c r="Y24" s="45"/>
      <c r="Z24" s="1"/>
      <c r="AA24" s="1"/>
    </row>
    <row r="25" spans="1:27">
      <c r="E25" s="5"/>
      <c r="F25" s="5"/>
      <c r="G25" s="5"/>
      <c r="H25" s="5"/>
      <c r="I25" s="5"/>
      <c r="J25" s="5"/>
      <c r="K25" s="5"/>
      <c r="L25" s="5"/>
      <c r="M25" s="5"/>
      <c r="N25" s="5"/>
      <c r="O25" s="5"/>
      <c r="P25" s="5"/>
      <c r="Q25" s="5"/>
      <c r="R25" s="5"/>
      <c r="S25" s="5"/>
      <c r="T25" s="10"/>
      <c r="U25" s="10"/>
      <c r="V25" s="10"/>
      <c r="W25" s="10"/>
      <c r="X25" s="10"/>
      <c r="Y25" s="10"/>
    </row>
    <row r="26" spans="1:27">
      <c r="E26" s="5"/>
      <c r="F26" s="5"/>
      <c r="G26" s="5"/>
      <c r="H26" s="5"/>
      <c r="I26" s="5"/>
      <c r="J26" s="5"/>
      <c r="K26" s="5"/>
      <c r="L26" s="5"/>
      <c r="M26" s="5"/>
      <c r="N26" s="5"/>
      <c r="O26" s="5"/>
      <c r="P26" s="5"/>
      <c r="Q26" s="5"/>
      <c r="R26" s="5"/>
      <c r="S26" s="5"/>
      <c r="T26" s="10"/>
      <c r="U26" s="10"/>
      <c r="V26" s="10"/>
      <c r="W26" s="10"/>
      <c r="X26" s="10"/>
      <c r="Y26" s="10"/>
    </row>
    <row r="27" spans="1:27">
      <c r="B27" t="s">
        <v>40</v>
      </c>
      <c r="E27" s="5"/>
      <c r="F27" s="5"/>
      <c r="G27" s="5"/>
      <c r="H27" s="5"/>
      <c r="I27" s="5"/>
      <c r="J27" s="5"/>
      <c r="K27" s="5"/>
      <c r="L27" s="5"/>
      <c r="M27" s="5"/>
      <c r="N27" s="5"/>
      <c r="O27" s="5"/>
      <c r="P27" s="5"/>
      <c r="Q27" s="5"/>
      <c r="R27" s="5"/>
      <c r="S27" s="5"/>
      <c r="T27" s="10"/>
      <c r="U27" s="10"/>
      <c r="V27" s="10"/>
      <c r="W27" s="10"/>
      <c r="X27" s="10"/>
      <c r="Y27" s="10"/>
    </row>
    <row r="28" spans="1:27">
      <c r="E28" s="5"/>
      <c r="F28" s="5"/>
      <c r="G28" s="5"/>
      <c r="H28" s="5"/>
      <c r="I28" s="5"/>
      <c r="J28" s="5"/>
      <c r="K28" s="5"/>
      <c r="L28" s="5"/>
      <c r="M28" s="5"/>
      <c r="N28" s="5"/>
      <c r="O28" s="5"/>
      <c r="P28" s="5"/>
      <c r="Q28" s="5"/>
      <c r="R28" s="5"/>
      <c r="S28" s="5"/>
      <c r="T28" s="10"/>
      <c r="U28" s="10"/>
      <c r="V28" s="10"/>
      <c r="W28" s="10"/>
      <c r="X28" s="10"/>
      <c r="Y28" s="10"/>
    </row>
    <row r="29" spans="1:27">
      <c r="E29" s="5"/>
      <c r="F29" s="5"/>
      <c r="G29" s="5"/>
      <c r="H29" s="5"/>
      <c r="I29" s="5"/>
      <c r="J29" s="5"/>
      <c r="K29" s="5"/>
      <c r="L29" s="5"/>
      <c r="M29" s="5"/>
      <c r="N29" s="5"/>
      <c r="O29" s="5"/>
      <c r="P29" s="5"/>
      <c r="Q29" s="5"/>
      <c r="R29" s="5"/>
      <c r="S29" s="5"/>
      <c r="T29" s="10"/>
      <c r="U29" s="10"/>
      <c r="V29" s="10"/>
      <c r="W29" s="10"/>
      <c r="X29" s="10"/>
      <c r="Y29" s="10"/>
    </row>
    <row r="30" spans="1:27">
      <c r="E30" s="5"/>
      <c r="F30" s="5"/>
      <c r="G30" s="54">
        <v>1987</v>
      </c>
      <c r="H30" s="54">
        <v>1988</v>
      </c>
      <c r="I30" s="54">
        <v>1999</v>
      </c>
      <c r="J30" s="54"/>
      <c r="K30" s="54"/>
      <c r="L30" s="54"/>
      <c r="O30" s="5"/>
      <c r="P30" s="5"/>
      <c r="Q30" s="5"/>
      <c r="R30" s="5"/>
      <c r="S30" s="5"/>
      <c r="T30" s="10"/>
      <c r="U30" s="10"/>
      <c r="V30" s="10"/>
      <c r="W30" s="10"/>
      <c r="X30" s="10"/>
      <c r="Y30" s="10"/>
    </row>
    <row r="31" spans="1:27">
      <c r="E31" s="5"/>
      <c r="F31" s="5"/>
      <c r="G31" s="49">
        <f>G33*0.787564</f>
        <v>22180.164932</v>
      </c>
      <c r="H31" s="49">
        <f t="shared" ref="H31:I31" si="12">H33*0.787564</f>
        <v>23693.862940000003</v>
      </c>
      <c r="I31" s="49">
        <f t="shared" si="12"/>
        <v>26283.373372000002</v>
      </c>
      <c r="J31" t="s">
        <v>155</v>
      </c>
      <c r="K31" s="5"/>
      <c r="L31" s="5"/>
      <c r="O31" s="5"/>
      <c r="P31" s="5"/>
      <c r="Q31" s="5"/>
      <c r="R31" s="5"/>
      <c r="S31" s="5"/>
      <c r="T31" s="10"/>
      <c r="U31" s="10"/>
      <c r="V31" s="10"/>
      <c r="W31" s="10"/>
      <c r="X31" s="10"/>
      <c r="Y31" s="10"/>
    </row>
    <row r="32" spans="1:27">
      <c r="E32" s="5"/>
      <c r="F32" s="5"/>
      <c r="G32" s="5"/>
      <c r="H32" s="5"/>
      <c r="I32" s="5"/>
      <c r="J32" s="5"/>
      <c r="K32" s="5"/>
      <c r="L32" s="5"/>
      <c r="M32" s="5"/>
      <c r="N32" s="5"/>
      <c r="O32" s="5"/>
      <c r="P32" s="5"/>
      <c r="Q32" s="5"/>
      <c r="R32" s="5"/>
      <c r="S32" s="5"/>
      <c r="T32" s="10"/>
      <c r="U32" s="10"/>
      <c r="V32" s="10"/>
      <c r="W32" s="10"/>
      <c r="X32" s="10"/>
      <c r="Y32" s="10"/>
    </row>
    <row r="33" spans="5:25">
      <c r="E33" s="5"/>
      <c r="F33" s="5"/>
      <c r="G33" s="49">
        <v>28163</v>
      </c>
      <c r="H33" s="49">
        <v>30085</v>
      </c>
      <c r="I33" s="49">
        <v>33373</v>
      </c>
      <c r="J33" s="5" t="s">
        <v>156</v>
      </c>
      <c r="K33" s="5"/>
      <c r="L33" s="5"/>
      <c r="M33" s="5"/>
      <c r="N33" s="5"/>
      <c r="O33" s="5"/>
      <c r="P33" s="5"/>
      <c r="Q33" s="5"/>
      <c r="R33" s="5"/>
      <c r="S33" s="5"/>
      <c r="T33" s="10"/>
      <c r="U33" s="10"/>
      <c r="V33" s="10"/>
      <c r="W33" s="10"/>
      <c r="X33" s="10"/>
      <c r="Y33" s="10"/>
    </row>
    <row r="34" spans="5:25">
      <c r="E34" s="5"/>
      <c r="F34" s="5"/>
      <c r="G34" s="5"/>
      <c r="H34" s="5"/>
      <c r="I34" s="5"/>
      <c r="J34" s="5"/>
      <c r="K34" s="5"/>
      <c r="L34" s="5"/>
      <c r="M34" s="5"/>
      <c r="N34" s="5"/>
      <c r="O34" s="5"/>
      <c r="P34" s="5"/>
      <c r="Q34" s="5"/>
      <c r="R34" s="5"/>
      <c r="S34" s="5"/>
      <c r="T34" s="10"/>
      <c r="U34" s="10"/>
      <c r="V34" s="10"/>
      <c r="W34" s="10"/>
      <c r="X34" s="10"/>
      <c r="Y34" s="10"/>
    </row>
    <row r="35" spans="5:25">
      <c r="E35" s="5"/>
      <c r="F35" s="5"/>
      <c r="G35" s="5"/>
      <c r="H35" s="5"/>
      <c r="I35" s="5"/>
      <c r="J35" s="5"/>
      <c r="K35" s="5"/>
      <c r="L35" s="5"/>
      <c r="M35" s="5"/>
      <c r="N35" s="5"/>
      <c r="O35" s="5"/>
      <c r="P35" s="5"/>
      <c r="Q35" s="5"/>
      <c r="R35" s="5"/>
      <c r="S35" s="5"/>
      <c r="T35" s="10"/>
      <c r="U35" s="10"/>
      <c r="V35" s="10"/>
      <c r="W35" s="10"/>
      <c r="X35" s="10"/>
      <c r="Y35" s="10"/>
    </row>
    <row r="36" spans="5:25">
      <c r="E36" s="5"/>
      <c r="F36" s="5"/>
      <c r="G36" s="5"/>
      <c r="H36" s="5"/>
      <c r="I36" s="5"/>
      <c r="J36" s="5"/>
      <c r="K36" s="5"/>
      <c r="L36" s="5"/>
      <c r="M36" s="5"/>
      <c r="N36" s="5"/>
      <c r="O36" s="5"/>
      <c r="P36" s="5"/>
      <c r="Q36" s="5"/>
      <c r="R36" s="5"/>
      <c r="S36" s="5"/>
      <c r="T36" s="10"/>
      <c r="U36" s="10"/>
      <c r="V36" s="10"/>
      <c r="W36" s="10"/>
      <c r="X36" s="10"/>
      <c r="Y36" s="10"/>
    </row>
    <row r="37" spans="5:25">
      <c r="E37" s="5"/>
      <c r="F37" s="5"/>
      <c r="G37" s="5"/>
      <c r="H37" s="5"/>
      <c r="I37" s="5"/>
      <c r="J37" s="5"/>
      <c r="K37" s="5"/>
      <c r="L37" s="5"/>
      <c r="M37" s="5"/>
      <c r="N37" s="5"/>
      <c r="O37" s="5"/>
      <c r="P37" s="5"/>
      <c r="Q37" s="5"/>
      <c r="R37" s="5"/>
      <c r="S37" s="5"/>
      <c r="T37" s="10"/>
      <c r="U37" s="10"/>
      <c r="V37" s="10"/>
      <c r="W37" s="10"/>
      <c r="X37" s="10"/>
      <c r="Y37" s="10"/>
    </row>
    <row r="38" spans="5:25">
      <c r="E38" s="5"/>
      <c r="F38" s="5"/>
      <c r="G38" s="5"/>
      <c r="H38" s="5"/>
      <c r="I38" s="5"/>
      <c r="J38" s="5"/>
      <c r="K38" s="5"/>
      <c r="L38" s="5"/>
      <c r="M38" s="5"/>
      <c r="N38" s="5"/>
      <c r="O38" s="5"/>
      <c r="P38" s="5"/>
      <c r="Q38" s="5"/>
      <c r="R38" s="5"/>
      <c r="S38" s="5"/>
      <c r="T38" s="10"/>
      <c r="U38" s="10"/>
      <c r="V38" s="10"/>
      <c r="W38" s="10"/>
      <c r="X38" s="10"/>
      <c r="Y38" s="10"/>
    </row>
    <row r="39" spans="5:25">
      <c r="E39" s="5"/>
      <c r="F39" s="5"/>
      <c r="G39" s="5"/>
      <c r="H39" s="5"/>
      <c r="I39" s="5"/>
      <c r="J39" s="5"/>
      <c r="K39" s="5"/>
      <c r="L39" s="5"/>
      <c r="M39" s="5"/>
      <c r="N39" s="5"/>
      <c r="O39" s="5"/>
      <c r="P39" s="5"/>
      <c r="Q39" s="5"/>
      <c r="R39" s="5"/>
      <c r="S39" s="5"/>
      <c r="T39" s="10"/>
      <c r="U39" s="10"/>
      <c r="V39" s="10"/>
      <c r="W39" s="10"/>
      <c r="X39" s="10"/>
      <c r="Y39" s="10"/>
    </row>
    <row r="40" spans="5:25">
      <c r="E40" s="5"/>
      <c r="F40" s="5"/>
      <c r="G40" s="5"/>
      <c r="H40" s="5"/>
      <c r="I40" s="5"/>
      <c r="J40" s="5"/>
      <c r="K40" s="5"/>
      <c r="L40" s="5"/>
      <c r="M40" s="5"/>
      <c r="N40" s="5"/>
      <c r="O40" s="5"/>
      <c r="P40" s="5"/>
      <c r="Q40" s="5"/>
      <c r="R40" s="5"/>
      <c r="S40" s="5"/>
      <c r="T40" s="10"/>
      <c r="U40" s="10"/>
      <c r="V40" s="10"/>
      <c r="W40" s="10"/>
      <c r="X40" s="10"/>
      <c r="Y40" s="10"/>
    </row>
    <row r="41" spans="5:25">
      <c r="E41" s="5"/>
      <c r="F41" s="5"/>
      <c r="G41" s="5"/>
      <c r="H41" s="5"/>
      <c r="I41" s="5"/>
      <c r="J41" s="5"/>
      <c r="K41" s="5"/>
      <c r="L41" s="5"/>
      <c r="M41" s="5"/>
      <c r="N41" s="5"/>
      <c r="O41" s="5"/>
      <c r="P41" s="5"/>
      <c r="Q41" s="5"/>
      <c r="R41" s="5"/>
      <c r="S41" s="5"/>
      <c r="T41" s="10"/>
      <c r="U41" s="10"/>
      <c r="V41" s="10"/>
      <c r="W41" s="10"/>
      <c r="X41" s="10"/>
      <c r="Y41" s="10"/>
    </row>
    <row r="42" spans="5:25">
      <c r="E42" s="5"/>
      <c r="F42" s="5"/>
      <c r="G42" s="5"/>
      <c r="H42" s="5"/>
      <c r="I42" s="5"/>
      <c r="J42" s="5"/>
      <c r="K42" s="5"/>
      <c r="L42" s="5"/>
      <c r="M42" s="5"/>
      <c r="N42" s="5"/>
      <c r="O42" s="5"/>
      <c r="P42" s="5"/>
      <c r="Q42" s="5"/>
      <c r="R42" s="5"/>
      <c r="S42" s="5"/>
      <c r="T42" s="10"/>
      <c r="U42" s="10"/>
      <c r="V42" s="10"/>
      <c r="W42" s="10"/>
      <c r="X42" s="10"/>
      <c r="Y42" s="10"/>
    </row>
    <row r="43" spans="5:25">
      <c r="E43" s="5"/>
      <c r="F43" s="5"/>
      <c r="G43" s="5"/>
      <c r="H43" s="5"/>
      <c r="I43" s="5"/>
      <c r="J43" s="5"/>
      <c r="K43" s="5"/>
      <c r="L43" s="5"/>
      <c r="M43" s="5"/>
      <c r="N43" s="5"/>
      <c r="O43" s="5"/>
      <c r="P43" s="5"/>
      <c r="Q43" s="5"/>
      <c r="R43" s="5"/>
      <c r="S43" s="5"/>
      <c r="T43" s="10"/>
      <c r="U43" s="10"/>
      <c r="V43" s="10"/>
      <c r="W43" s="10"/>
      <c r="X43" s="10"/>
      <c r="Y43" s="10"/>
    </row>
    <row r="44" spans="5:25">
      <c r="E44" s="5"/>
      <c r="F44" s="5"/>
      <c r="G44" s="5"/>
      <c r="H44" s="5"/>
      <c r="I44" s="5"/>
      <c r="J44" s="5"/>
      <c r="K44" s="5"/>
      <c r="L44" s="5"/>
      <c r="M44" s="5"/>
      <c r="N44" s="5"/>
      <c r="O44" s="5"/>
      <c r="P44" s="5"/>
      <c r="Q44" s="5"/>
      <c r="R44" s="5"/>
      <c r="S44" s="5"/>
      <c r="T44" s="10"/>
      <c r="U44" s="10"/>
      <c r="V44" s="10"/>
      <c r="W44" s="10"/>
      <c r="X44" s="10"/>
      <c r="Y44" s="10"/>
    </row>
    <row r="45" spans="5:25">
      <c r="E45" s="5"/>
      <c r="F45" s="5"/>
      <c r="G45" s="5"/>
      <c r="H45" s="5"/>
      <c r="I45" s="5"/>
      <c r="J45" s="5"/>
      <c r="K45" s="5"/>
      <c r="L45" s="5"/>
      <c r="M45" s="5"/>
      <c r="N45" s="5"/>
      <c r="O45" s="5"/>
      <c r="P45" s="5"/>
      <c r="Q45" s="5"/>
      <c r="R45" s="5"/>
      <c r="S45" s="5"/>
      <c r="T45" s="10"/>
      <c r="U45" s="10"/>
      <c r="V45" s="10"/>
      <c r="W45" s="10"/>
      <c r="X45" s="10"/>
      <c r="Y45" s="10"/>
    </row>
    <row r="46" spans="5:25">
      <c r="E46" s="5"/>
      <c r="F46" s="5"/>
      <c r="G46" s="5"/>
      <c r="H46" s="5"/>
      <c r="I46" s="5"/>
      <c r="J46" s="5"/>
      <c r="K46" s="5"/>
      <c r="L46" s="5"/>
      <c r="M46" s="5"/>
      <c r="N46" s="5"/>
      <c r="O46" s="5"/>
      <c r="P46" s="5"/>
      <c r="Q46" s="5"/>
      <c r="R46" s="5"/>
      <c r="S46" s="5"/>
      <c r="T46" s="10"/>
      <c r="U46" s="10"/>
      <c r="V46" s="10"/>
      <c r="W46" s="10"/>
      <c r="X46" s="10"/>
      <c r="Y46" s="10"/>
    </row>
  </sheetData>
  <mergeCells count="2">
    <mergeCell ref="E1:J1"/>
    <mergeCell ref="N1:S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F214"/>
  <sheetViews>
    <sheetView workbookViewId="0">
      <pane xSplit="8" topLeftCell="I1" activePane="topRight" state="frozenSplit"/>
      <selection activeCell="A2" sqref="A2"/>
      <selection pane="topRight" activeCell="C1" sqref="C1:H1"/>
    </sheetView>
  </sheetViews>
  <sheetFormatPr defaultRowHeight="15"/>
  <cols>
    <col min="1" max="1" width="8.85546875" customWidth="1"/>
    <col min="2" max="2" width="4.85546875" customWidth="1"/>
    <col min="3" max="15" width="6.7109375" customWidth="1"/>
  </cols>
  <sheetData>
    <row r="1" spans="1:84">
      <c r="C1" s="40" t="s">
        <v>82</v>
      </c>
      <c r="D1" s="40"/>
      <c r="E1" s="40"/>
      <c r="F1" s="40"/>
      <c r="G1" s="40"/>
      <c r="H1" s="40"/>
      <c r="I1" s="3"/>
      <c r="J1" s="40" t="s">
        <v>45</v>
      </c>
      <c r="K1" s="40"/>
      <c r="L1" s="40"/>
      <c r="M1" s="40"/>
      <c r="N1" s="40"/>
      <c r="O1" s="40"/>
    </row>
    <row r="2" spans="1:84">
      <c r="C2" s="3" t="s">
        <v>1</v>
      </c>
      <c r="D2" s="3" t="s">
        <v>2</v>
      </c>
      <c r="E2" s="3" t="s">
        <v>4</v>
      </c>
      <c r="F2" s="3" t="s">
        <v>1</v>
      </c>
      <c r="G2" s="3" t="s">
        <v>2</v>
      </c>
      <c r="H2" s="3" t="s">
        <v>4</v>
      </c>
      <c r="I2" s="3"/>
      <c r="J2" s="3" t="s">
        <v>1</v>
      </c>
      <c r="K2" s="3" t="s">
        <v>2</v>
      </c>
      <c r="L2" s="3" t="s">
        <v>4</v>
      </c>
      <c r="M2" s="3" t="s">
        <v>1</v>
      </c>
      <c r="N2" s="3" t="s">
        <v>2</v>
      </c>
      <c r="O2" s="3" t="s">
        <v>4</v>
      </c>
    </row>
    <row r="3" spans="1:84">
      <c r="B3" t="s">
        <v>0</v>
      </c>
      <c r="C3" s="4" t="s">
        <v>46</v>
      </c>
      <c r="D3" s="4" t="s">
        <v>46</v>
      </c>
      <c r="E3" s="4" t="s">
        <v>46</v>
      </c>
      <c r="F3" s="4" t="s">
        <v>47</v>
      </c>
      <c r="G3" s="4" t="s">
        <v>47</v>
      </c>
      <c r="H3" s="4" t="s">
        <v>47</v>
      </c>
      <c r="I3" s="4"/>
      <c r="J3" s="4" t="s">
        <v>46</v>
      </c>
      <c r="K3" s="4" t="s">
        <v>46</v>
      </c>
      <c r="L3" s="4" t="s">
        <v>46</v>
      </c>
      <c r="M3" s="4" t="s">
        <v>47</v>
      </c>
      <c r="N3" s="4" t="s">
        <v>47</v>
      </c>
      <c r="O3" s="4" t="s">
        <v>47</v>
      </c>
      <c r="P3" s="3"/>
    </row>
    <row r="4" spans="1:84">
      <c r="B4" s="1"/>
      <c r="C4" s="4"/>
      <c r="D4" s="4"/>
      <c r="E4" s="4"/>
      <c r="F4" s="4"/>
      <c r="G4" s="4"/>
      <c r="H4" s="4"/>
      <c r="I4" s="4"/>
      <c r="Q4" s="4"/>
      <c r="R4" s="4"/>
      <c r="S4" s="4"/>
      <c r="T4" s="4"/>
      <c r="U4" s="4"/>
      <c r="V4" s="4"/>
      <c r="W4" s="4"/>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c r="A5">
        <v>1993</v>
      </c>
      <c r="B5" s="4"/>
      <c r="C5" s="27">
        <v>-7.8</v>
      </c>
      <c r="D5" s="27"/>
      <c r="E5" s="27"/>
      <c r="F5" s="27"/>
      <c r="G5" s="27"/>
      <c r="H5" s="27"/>
      <c r="I5" s="27"/>
      <c r="J5" s="28">
        <f>100*C5/$C$56</f>
        <v>-0.49601250460242374</v>
      </c>
      <c r="K5" s="28"/>
      <c r="L5" s="28"/>
      <c r="M5" s="28"/>
      <c r="N5" s="28"/>
      <c r="O5" s="28"/>
      <c r="Q5" s="7" t="s">
        <v>16</v>
      </c>
      <c r="R5" s="7" t="s">
        <v>5</v>
      </c>
      <c r="S5" s="7" t="s">
        <v>50</v>
      </c>
      <c r="T5" s="7"/>
      <c r="U5" s="7"/>
      <c r="V5" s="7"/>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row>
    <row r="6" spans="1:84">
      <c r="A6" s="12"/>
      <c r="B6" s="19"/>
      <c r="C6" s="29" t="s">
        <v>51</v>
      </c>
      <c r="D6" s="29" t="s">
        <v>13</v>
      </c>
      <c r="E6" s="29"/>
      <c r="F6" s="29"/>
      <c r="G6" s="29"/>
      <c r="H6" s="29"/>
      <c r="I6" s="29"/>
      <c r="J6" s="28"/>
      <c r="K6" s="28"/>
      <c r="L6" s="28"/>
      <c r="M6" s="28"/>
      <c r="N6" s="28"/>
      <c r="O6" s="28"/>
      <c r="Q6" s="13" t="s">
        <v>19</v>
      </c>
      <c r="R6" s="14" t="s">
        <v>3</v>
      </c>
      <c r="S6" s="13" t="s">
        <v>20</v>
      </c>
      <c r="T6" s="15"/>
      <c r="U6" s="13"/>
      <c r="V6" s="13"/>
      <c r="W6" s="12"/>
      <c r="X6" s="12"/>
      <c r="Y6" s="12"/>
      <c r="Z6" s="12"/>
      <c r="AA6" s="12"/>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c r="B7" s="4"/>
      <c r="C7" s="27">
        <v>-10.199999999999999</v>
      </c>
      <c r="D7" s="27">
        <v>5.0999999999999996</v>
      </c>
      <c r="E7" s="27"/>
      <c r="F7" s="27"/>
      <c r="G7" s="27"/>
      <c r="H7" s="27"/>
      <c r="I7" s="27"/>
      <c r="J7" s="28">
        <f>100*C7/$C$56</f>
        <v>-0.64863173678778485</v>
      </c>
      <c r="K7" s="28">
        <f>100*D7/$C$56</f>
        <v>0.32431586839389243</v>
      </c>
      <c r="L7" s="28"/>
      <c r="M7" s="28"/>
      <c r="N7" s="28"/>
      <c r="O7" s="28"/>
      <c r="Q7" s="7" t="s">
        <v>6</v>
      </c>
      <c r="R7" s="7" t="s">
        <v>55</v>
      </c>
      <c r="S7" s="7" t="s">
        <v>52</v>
      </c>
      <c r="T7" s="7"/>
      <c r="U7" s="7"/>
      <c r="V7" s="7"/>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row>
    <row r="8" spans="1:84">
      <c r="A8" s="12"/>
      <c r="B8" s="20"/>
      <c r="C8" s="30">
        <v>9.9</v>
      </c>
      <c r="D8" s="30"/>
      <c r="E8" s="30"/>
      <c r="F8" s="30"/>
      <c r="G8" s="30"/>
      <c r="H8" s="30"/>
      <c r="I8" s="30"/>
      <c r="J8" s="28">
        <f>100*C8/$C$56</f>
        <v>0.6295543327646147</v>
      </c>
      <c r="K8" s="28"/>
      <c r="L8" s="28"/>
      <c r="M8" s="28"/>
      <c r="N8" s="28"/>
      <c r="O8" s="28"/>
      <c r="Q8" s="13" t="s">
        <v>9</v>
      </c>
      <c r="R8" s="13" t="s">
        <v>55</v>
      </c>
      <c r="S8" s="13" t="s">
        <v>17</v>
      </c>
      <c r="T8" s="13"/>
      <c r="U8" s="13"/>
      <c r="V8" s="13"/>
      <c r="W8" s="12"/>
      <c r="X8" s="12"/>
      <c r="Y8" s="12"/>
      <c r="Z8" s="12"/>
      <c r="AA8" s="12"/>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row>
    <row r="9" spans="1:84">
      <c r="A9" s="12"/>
      <c r="B9" s="20"/>
      <c r="C9" s="30"/>
      <c r="D9" s="30" t="s">
        <v>13</v>
      </c>
      <c r="E9" s="30"/>
      <c r="F9" s="30"/>
      <c r="G9" s="30"/>
      <c r="H9" s="30"/>
      <c r="I9" s="30"/>
      <c r="J9" s="28"/>
      <c r="K9" s="28"/>
      <c r="L9" s="28"/>
      <c r="M9" s="28"/>
      <c r="N9" s="28"/>
      <c r="O9" s="28"/>
      <c r="Q9" s="13" t="s">
        <v>9</v>
      </c>
      <c r="R9" s="13" t="s">
        <v>54</v>
      </c>
      <c r="S9" s="13" t="s">
        <v>56</v>
      </c>
      <c r="T9" s="13"/>
      <c r="U9" s="13"/>
      <c r="V9" s="13"/>
      <c r="W9" s="12"/>
      <c r="X9" s="12"/>
      <c r="Y9" s="12"/>
      <c r="Z9" s="12"/>
      <c r="AA9" s="12"/>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row>
    <row r="10" spans="1:84">
      <c r="B10" s="21"/>
      <c r="C10" s="31">
        <v>-6</v>
      </c>
      <c r="D10" s="31"/>
      <c r="E10" s="31"/>
      <c r="F10" s="31"/>
      <c r="G10" s="31"/>
      <c r="H10" s="31"/>
      <c r="I10" s="31"/>
      <c r="J10" s="28">
        <f>100*C10/$C$56</f>
        <v>-0.38154808046340288</v>
      </c>
      <c r="K10" s="28"/>
      <c r="L10" s="28"/>
      <c r="M10" s="28"/>
      <c r="N10" s="28"/>
      <c r="O10" s="28"/>
      <c r="Q10" s="7" t="s">
        <v>14</v>
      </c>
      <c r="R10" s="8" t="s">
        <v>15</v>
      </c>
      <c r="S10" s="7" t="s">
        <v>53</v>
      </c>
      <c r="T10" s="8"/>
      <c r="U10" s="7"/>
      <c r="V10" s="7"/>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row>
    <row r="11" spans="1:84">
      <c r="A11" s="12"/>
      <c r="B11" s="19" t="s">
        <v>38</v>
      </c>
      <c r="C11" s="29">
        <v>-5.5</v>
      </c>
      <c r="D11" s="29">
        <v>5.5</v>
      </c>
      <c r="E11" s="29"/>
      <c r="F11" s="29"/>
      <c r="G11" s="29"/>
      <c r="H11" s="29"/>
      <c r="I11" s="29"/>
      <c r="J11" s="28">
        <f t="shared" ref="J11" si="0">100*C11/$C$56</f>
        <v>-0.34975240709145261</v>
      </c>
      <c r="K11" s="28">
        <f t="shared" ref="K11" si="1">100*D11/$C$56</f>
        <v>0.34975240709145261</v>
      </c>
      <c r="L11" s="28"/>
      <c r="M11" s="28"/>
      <c r="N11" s="28"/>
      <c r="O11" s="28"/>
      <c r="Q11" s="13" t="s">
        <v>21</v>
      </c>
      <c r="R11" s="14" t="s">
        <v>22</v>
      </c>
      <c r="S11" s="13" t="s">
        <v>69</v>
      </c>
      <c r="T11" s="15"/>
      <c r="U11" s="13"/>
      <c r="V11" s="13"/>
      <c r="W11" s="12"/>
      <c r="X11" s="12"/>
      <c r="Y11" s="12"/>
      <c r="Z11" s="12"/>
      <c r="AA11" s="12"/>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row>
    <row r="12" spans="1:84">
      <c r="A12" s="12"/>
      <c r="B12" s="20"/>
      <c r="C12" s="30">
        <v>41.2</v>
      </c>
      <c r="D12" s="30"/>
      <c r="E12" s="30"/>
      <c r="F12" s="30"/>
      <c r="G12" s="30"/>
      <c r="H12" s="30"/>
      <c r="I12" s="30"/>
      <c r="J12" s="28">
        <f>100*C12/$C$56</f>
        <v>2.6199634858486998</v>
      </c>
      <c r="K12" s="28"/>
      <c r="L12" s="28"/>
      <c r="M12" s="28"/>
      <c r="N12" s="28"/>
      <c r="O12" s="28"/>
      <c r="Q12" s="13" t="s">
        <v>10</v>
      </c>
      <c r="R12" s="13" t="s">
        <v>11</v>
      </c>
      <c r="S12" s="13" t="s">
        <v>12</v>
      </c>
      <c r="T12" s="13"/>
      <c r="U12" s="13"/>
      <c r="V12" s="13"/>
      <c r="W12" s="12"/>
      <c r="X12" s="12"/>
      <c r="Y12" s="12"/>
      <c r="Z12" s="12"/>
      <c r="AA12" s="12"/>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row>
    <row r="13" spans="1:84">
      <c r="A13" t="s">
        <v>71</v>
      </c>
      <c r="B13" s="3"/>
      <c r="C13" s="28">
        <f>SUM(C5:C11)</f>
        <v>-19.600000000000001</v>
      </c>
      <c r="D13" s="28">
        <f>SUM(D5:D11)</f>
        <v>10.6</v>
      </c>
      <c r="E13" s="28">
        <f>D13-C13</f>
        <v>30.200000000000003</v>
      </c>
      <c r="F13" s="28">
        <v>-21.9</v>
      </c>
      <c r="G13" s="28">
        <v>6.6</v>
      </c>
      <c r="H13" s="28">
        <v>28.5</v>
      </c>
      <c r="I13" s="28"/>
      <c r="J13" s="28">
        <f>100*C13/$C$56</f>
        <v>-1.2463903961804494</v>
      </c>
      <c r="K13" s="28">
        <f>100*D13/$C$56</f>
        <v>0.67406827548534509</v>
      </c>
      <c r="L13" s="28">
        <f>100*E13/$C$56</f>
        <v>1.9204586716657948</v>
      </c>
      <c r="M13" s="28">
        <f>100*F13/$C$56</f>
        <v>-1.3926504936914206</v>
      </c>
      <c r="N13" s="28">
        <f>100*G13/$C$56</f>
        <v>0.41970288850974319</v>
      </c>
      <c r="O13" s="28">
        <f>100*H13/$C$56</f>
        <v>1.8123533822011637</v>
      </c>
      <c r="BK13" s="1"/>
      <c r="BL13" s="1"/>
      <c r="BM13" s="1"/>
      <c r="BN13" s="1"/>
      <c r="BO13" s="1"/>
      <c r="BP13" s="1"/>
      <c r="BQ13" s="1"/>
      <c r="BR13" s="1"/>
      <c r="BS13" s="1"/>
      <c r="BT13" s="1"/>
      <c r="BU13" s="1"/>
      <c r="BV13" s="1"/>
      <c r="BW13" s="1"/>
      <c r="BX13" s="1"/>
      <c r="BY13" s="1"/>
      <c r="BZ13" s="1"/>
      <c r="CA13" s="1"/>
      <c r="CB13" s="1"/>
      <c r="CC13" s="1"/>
      <c r="CD13" s="1"/>
      <c r="CE13" s="1"/>
      <c r="CF13" s="1"/>
    </row>
    <row r="14" spans="1:84">
      <c r="A14" t="s">
        <v>70</v>
      </c>
      <c r="B14" s="3"/>
      <c r="C14" s="28">
        <v>-19.600000000000001</v>
      </c>
      <c r="D14" s="28">
        <v>10.6</v>
      </c>
      <c r="E14" s="28">
        <v>30.200000000000003</v>
      </c>
      <c r="F14" s="28">
        <v>-21.9</v>
      </c>
      <c r="G14" s="28">
        <v>6.6</v>
      </c>
      <c r="H14" s="28">
        <v>28.5</v>
      </c>
      <c r="I14" s="28"/>
      <c r="J14" s="28">
        <v>-1.2463903961804494</v>
      </c>
      <c r="K14" s="28">
        <v>0.67406827548534509</v>
      </c>
      <c r="L14" s="28">
        <v>1.9204586716657948</v>
      </c>
      <c r="M14" s="28">
        <v>-1.3926504936914206</v>
      </c>
      <c r="N14" s="28">
        <v>0.41970288850974319</v>
      </c>
      <c r="O14" s="28">
        <v>1.8123533822011637</v>
      </c>
      <c r="BK14" s="1"/>
      <c r="BL14" s="1"/>
      <c r="BM14" s="1"/>
      <c r="BN14" s="1"/>
      <c r="BO14" s="1"/>
      <c r="BP14" s="1"/>
      <c r="BQ14" s="1"/>
      <c r="BR14" s="1"/>
      <c r="BS14" s="1"/>
      <c r="BT14" s="1"/>
      <c r="BU14" s="1"/>
      <c r="BV14" s="1"/>
      <c r="BW14" s="1"/>
      <c r="BX14" s="1"/>
      <c r="BY14" s="1"/>
      <c r="BZ14" s="1"/>
      <c r="CA14" s="1"/>
      <c r="CB14" s="1"/>
      <c r="CC14" s="1"/>
      <c r="CD14" s="1"/>
      <c r="CE14" s="1"/>
      <c r="CF14" s="1"/>
    </row>
    <row r="15" spans="1:84">
      <c r="B15" s="22"/>
      <c r="C15" s="32"/>
      <c r="D15" s="32"/>
      <c r="E15" s="31"/>
      <c r="F15" s="31"/>
      <c r="G15" s="31"/>
      <c r="H15" s="31"/>
      <c r="I15" s="31"/>
      <c r="J15" s="28"/>
      <c r="K15" s="28"/>
      <c r="L15" s="28"/>
      <c r="M15" s="28"/>
      <c r="N15" s="28"/>
      <c r="O15" s="28"/>
      <c r="Q15" s="7"/>
      <c r="R15" s="6"/>
      <c r="S15" s="7"/>
      <c r="T15" s="8"/>
      <c r="U15" s="7"/>
      <c r="V15" s="7"/>
      <c r="W15" s="1"/>
      <c r="X15" s="1"/>
      <c r="Y15" s="1"/>
      <c r="Z15" s="1"/>
      <c r="AA15" s="1"/>
      <c r="AB15" s="2"/>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row>
    <row r="16" spans="1:84">
      <c r="A16">
        <v>1994</v>
      </c>
      <c r="B16" s="21"/>
      <c r="C16" s="31">
        <v>-6</v>
      </c>
      <c r="D16" s="31"/>
      <c r="E16" s="31"/>
      <c r="F16" s="31"/>
      <c r="G16" s="31"/>
      <c r="H16" s="31"/>
      <c r="I16" s="31"/>
      <c r="J16" s="28">
        <f>100*C16/$D$56</f>
        <v>-0.35744327970889822</v>
      </c>
      <c r="K16" s="28"/>
      <c r="L16" s="28"/>
      <c r="M16" s="28"/>
      <c r="N16" s="28"/>
      <c r="O16" s="28"/>
      <c r="Q16" s="7" t="s">
        <v>14</v>
      </c>
      <c r="R16" s="8" t="s">
        <v>15</v>
      </c>
      <c r="S16" s="7" t="s">
        <v>18</v>
      </c>
      <c r="T16" s="8"/>
      <c r="U16" s="7"/>
      <c r="V16" s="7"/>
      <c r="W16" s="1"/>
      <c r="X16" s="1"/>
      <c r="Y16" s="1"/>
      <c r="Z16" s="1"/>
      <c r="AA16" s="1"/>
      <c r="AB16" s="2"/>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row>
    <row r="17" spans="1:84">
      <c r="A17" s="12"/>
      <c r="B17" s="19" t="s">
        <v>38</v>
      </c>
      <c r="C17" s="29">
        <v>-5.5</v>
      </c>
      <c r="D17" s="29">
        <v>5.5</v>
      </c>
      <c r="E17" s="29"/>
      <c r="F17" s="29"/>
      <c r="G17" s="29"/>
      <c r="H17" s="29"/>
      <c r="I17" s="29"/>
      <c r="J17" s="28">
        <f t="shared" ref="J17" si="2">100*C17/$D$56</f>
        <v>-0.32765633973315667</v>
      </c>
      <c r="K17" s="28">
        <f t="shared" ref="K17" si="3">100*D17/$D$56</f>
        <v>0.32765633973315667</v>
      </c>
      <c r="L17" s="28"/>
      <c r="M17" s="28"/>
      <c r="N17" s="28"/>
      <c r="O17" s="28"/>
      <c r="Q17" s="13" t="s">
        <v>21</v>
      </c>
      <c r="R17" s="14" t="s">
        <v>22</v>
      </c>
      <c r="S17" s="13" t="s">
        <v>44</v>
      </c>
      <c r="T17" s="15"/>
      <c r="U17" s="13"/>
      <c r="V17" s="7"/>
      <c r="W17" s="1"/>
      <c r="X17" s="1"/>
      <c r="Y17" s="1"/>
      <c r="Z17" s="1"/>
      <c r="AA17" s="1"/>
      <c r="AB17" s="2"/>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row>
    <row r="18" spans="1:84">
      <c r="B18" s="4"/>
      <c r="C18" s="27">
        <v>-5.0999999999999996</v>
      </c>
      <c r="D18" s="27">
        <v>2.5</v>
      </c>
      <c r="E18" s="27"/>
      <c r="F18" s="27"/>
      <c r="G18" s="27"/>
      <c r="H18" s="27"/>
      <c r="I18" s="27"/>
      <c r="J18" s="28">
        <f t="shared" ref="J18:K20" si="4">100*C18/$D$56</f>
        <v>-0.30382678775256344</v>
      </c>
      <c r="K18" s="28">
        <f t="shared" si="4"/>
        <v>0.14893469987870758</v>
      </c>
      <c r="L18" s="28"/>
      <c r="M18" s="28"/>
      <c r="N18" s="28"/>
      <c r="O18" s="28"/>
      <c r="Q18" s="7" t="s">
        <v>6</v>
      </c>
      <c r="R18" s="7" t="s">
        <v>7</v>
      </c>
      <c r="S18" s="7" t="s">
        <v>8</v>
      </c>
      <c r="T18" s="7"/>
      <c r="U18" s="7"/>
      <c r="V18" s="7"/>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row>
    <row r="19" spans="1:84">
      <c r="A19" s="12"/>
      <c r="B19" s="20"/>
      <c r="C19" s="30">
        <v>7.9</v>
      </c>
      <c r="D19" s="30">
        <v>7.9</v>
      </c>
      <c r="E19" s="30"/>
      <c r="F19" s="30"/>
      <c r="G19" s="30"/>
      <c r="H19" s="30"/>
      <c r="I19" s="30"/>
      <c r="J19" s="28">
        <f t="shared" si="4"/>
        <v>0.47063365161671594</v>
      </c>
      <c r="K19" s="28">
        <f t="shared" si="4"/>
        <v>0.47063365161671594</v>
      </c>
      <c r="L19" s="28"/>
      <c r="M19" s="28"/>
      <c r="N19" s="28"/>
      <c r="O19" s="28"/>
      <c r="Q19" s="16" t="s">
        <v>24</v>
      </c>
      <c r="R19" s="13" t="s">
        <v>23</v>
      </c>
      <c r="S19" s="13" t="s">
        <v>25</v>
      </c>
      <c r="T19" s="13"/>
      <c r="U19" s="13"/>
      <c r="V19" s="13"/>
      <c r="W19" s="12"/>
      <c r="X19" s="12"/>
      <c r="Y19" s="12"/>
      <c r="Z19" s="12"/>
      <c r="AA19" s="12"/>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row>
    <row r="20" spans="1:84">
      <c r="A20" s="12" t="s">
        <v>72</v>
      </c>
      <c r="B20" s="19"/>
      <c r="C20" s="29">
        <f>SUM(C16:C19)</f>
        <v>-8.7000000000000011</v>
      </c>
      <c r="D20" s="29">
        <f>SUM(D16:D19)</f>
        <v>15.9</v>
      </c>
      <c r="E20" s="29">
        <f>D20-C20</f>
        <v>24.6</v>
      </c>
      <c r="F20" s="29">
        <v>-9.9</v>
      </c>
      <c r="G20" s="29">
        <v>3.2</v>
      </c>
      <c r="H20" s="29">
        <v>13.1</v>
      </c>
      <c r="I20" s="29"/>
      <c r="J20" s="28">
        <f t="shared" si="4"/>
        <v>-0.51829275557790244</v>
      </c>
      <c r="K20" s="28">
        <f t="shared" si="4"/>
        <v>0.94722469122858022</v>
      </c>
      <c r="L20" s="28">
        <f>100*E20/$D$56</f>
        <v>1.4655174468064827</v>
      </c>
      <c r="M20" s="28">
        <f>100*F20/$D$56</f>
        <v>-0.589781411519682</v>
      </c>
      <c r="N20" s="28">
        <f>100*G20/$D$56</f>
        <v>0.19063641584474569</v>
      </c>
      <c r="O20" s="28">
        <f>100*H20/$D$56</f>
        <v>0.78041782736442777</v>
      </c>
      <c r="Q20" s="7"/>
      <c r="R20" s="36"/>
      <c r="S20" s="7"/>
      <c r="T20" s="8"/>
      <c r="U20" s="7"/>
      <c r="V20" s="7"/>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row>
    <row r="21" spans="1:84">
      <c r="A21" s="1" t="s">
        <v>73</v>
      </c>
      <c r="B21" s="21"/>
      <c r="C21" s="27">
        <f t="shared" ref="C21:H21" si="5">C14+C20</f>
        <v>-28.300000000000004</v>
      </c>
      <c r="D21" s="27">
        <f t="shared" si="5"/>
        <v>26.5</v>
      </c>
      <c r="E21" s="27">
        <f t="shared" si="5"/>
        <v>54.800000000000004</v>
      </c>
      <c r="F21" s="27">
        <f t="shared" si="5"/>
        <v>-31.799999999999997</v>
      </c>
      <c r="G21" s="27">
        <f t="shared" si="5"/>
        <v>9.8000000000000007</v>
      </c>
      <c r="H21" s="27">
        <f t="shared" si="5"/>
        <v>41.6</v>
      </c>
      <c r="I21" s="31"/>
      <c r="J21" s="27">
        <f t="shared" ref="J21:O21" si="6">J14+J20</f>
        <v>-1.7646831517583519</v>
      </c>
      <c r="K21" s="27">
        <f t="shared" si="6"/>
        <v>1.6212929667139253</v>
      </c>
      <c r="L21" s="27">
        <f t="shared" si="6"/>
        <v>3.3859761184722776</v>
      </c>
      <c r="M21" s="27">
        <f t="shared" si="6"/>
        <v>-1.9824319052111026</v>
      </c>
      <c r="N21" s="27">
        <f t="shared" si="6"/>
        <v>0.61033930435448891</v>
      </c>
      <c r="O21" s="27">
        <f t="shared" si="6"/>
        <v>2.5927712095655915</v>
      </c>
      <c r="Q21" s="7"/>
      <c r="R21" s="36"/>
      <c r="S21" s="7"/>
      <c r="T21" s="8"/>
      <c r="U21" s="7"/>
      <c r="V21" s="7"/>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row>
    <row r="22" spans="1:84">
      <c r="B22" s="4"/>
      <c r="C22" s="27"/>
      <c r="D22" s="27"/>
      <c r="E22" s="27"/>
      <c r="F22" s="27"/>
      <c r="G22" s="27"/>
      <c r="H22" s="27"/>
      <c r="I22" s="27"/>
      <c r="J22" s="28"/>
      <c r="K22" s="28"/>
      <c r="L22" s="28"/>
      <c r="M22" s="28"/>
      <c r="N22" s="28"/>
      <c r="O22" s="28"/>
      <c r="Q22" s="9"/>
      <c r="R22" s="10"/>
      <c r="S22" s="9"/>
      <c r="T22" s="7"/>
      <c r="U22" s="7"/>
      <c r="V22" s="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row>
    <row r="23" spans="1:84">
      <c r="A23">
        <v>1995</v>
      </c>
      <c r="B23" s="4"/>
      <c r="C23" s="27">
        <v>-5.0999999999999996</v>
      </c>
      <c r="D23" s="27">
        <v>2.5</v>
      </c>
      <c r="E23" s="27"/>
      <c r="F23" s="27"/>
      <c r="G23" s="27"/>
      <c r="H23" s="27"/>
      <c r="I23" s="27"/>
      <c r="J23" s="28">
        <f>100*C23/$E$56</f>
        <v>-0.28183413232388815</v>
      </c>
      <c r="K23" s="28">
        <f t="shared" ref="K23:K27" si="7">100*D23/$E$56</f>
        <v>0.13815398643327853</v>
      </c>
      <c r="L23" s="28"/>
      <c r="M23" s="28"/>
      <c r="N23" s="28"/>
      <c r="O23" s="28"/>
      <c r="Q23" s="7" t="s">
        <v>6</v>
      </c>
      <c r="R23" s="7" t="s">
        <v>7</v>
      </c>
      <c r="S23" s="7" t="s">
        <v>8</v>
      </c>
      <c r="T23" s="7"/>
      <c r="U23" s="7"/>
      <c r="V23" s="7"/>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row>
    <row r="24" spans="1:84">
      <c r="A24" s="12"/>
      <c r="B24" s="23"/>
      <c r="C24" s="30">
        <v>7.9</v>
      </c>
      <c r="D24" s="30">
        <v>7.9</v>
      </c>
      <c r="E24" s="30"/>
      <c r="F24" s="30"/>
      <c r="G24" s="30"/>
      <c r="H24" s="30"/>
      <c r="I24" s="30"/>
      <c r="J24" s="28">
        <f t="shared" ref="J24:J27" si="8">100*C24/$E$56</f>
        <v>0.43656659712916013</v>
      </c>
      <c r="K24" s="28">
        <f t="shared" si="7"/>
        <v>0.43656659712916013</v>
      </c>
      <c r="L24" s="28"/>
      <c r="M24" s="28"/>
      <c r="N24" s="28"/>
      <c r="O24" s="28"/>
      <c r="Q24" s="16" t="s">
        <v>24</v>
      </c>
      <c r="R24" s="13" t="s">
        <v>23</v>
      </c>
      <c r="S24" s="13" t="s">
        <v>26</v>
      </c>
      <c r="T24" s="17"/>
      <c r="U24" s="13"/>
      <c r="V24" s="13"/>
      <c r="W24" s="12"/>
      <c r="X24" s="12"/>
      <c r="Y24" s="12"/>
      <c r="Z24" s="12"/>
      <c r="AA24" s="12"/>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row>
    <row r="25" spans="1:84">
      <c r="B25" s="4"/>
      <c r="C25" s="27">
        <f>-(24.5+24.6+8.7+7.8)*0.44</f>
        <v>-28.863999999999997</v>
      </c>
      <c r="D25" s="27">
        <f>(36.6-3.2-5.1)*0.44</f>
        <v>12.451999999999998</v>
      </c>
      <c r="E25" s="27"/>
      <c r="F25" s="27"/>
      <c r="G25" s="27"/>
      <c r="H25" s="27"/>
      <c r="I25" s="27"/>
      <c r="J25" s="28">
        <f t="shared" si="8"/>
        <v>-1.5950706657640603</v>
      </c>
      <c r="K25" s="28">
        <f t="shared" si="7"/>
        <v>0.68811737562687358</v>
      </c>
      <c r="L25" s="28"/>
      <c r="M25" s="28"/>
      <c r="N25" s="28"/>
      <c r="O25" s="28"/>
      <c r="Q25" s="6" t="s">
        <v>27</v>
      </c>
      <c r="R25" s="7" t="s">
        <v>28</v>
      </c>
      <c r="S25" s="7" t="s">
        <v>59</v>
      </c>
      <c r="T25" s="7"/>
      <c r="U25" s="7"/>
      <c r="V25" s="7"/>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row>
    <row r="26" spans="1:84">
      <c r="A26" s="12"/>
      <c r="B26" s="20"/>
      <c r="C26" s="33">
        <f>17.9*1/3</f>
        <v>5.9666666666666659</v>
      </c>
      <c r="D26" s="30">
        <f>23.4*1/3</f>
        <v>7.8</v>
      </c>
      <c r="E26" s="30"/>
      <c r="F26" s="30"/>
      <c r="G26" s="30"/>
      <c r="H26" s="30"/>
      <c r="I26" s="30"/>
      <c r="J26" s="28">
        <f t="shared" si="8"/>
        <v>0.32972751428742475</v>
      </c>
      <c r="K26" s="28">
        <f t="shared" si="7"/>
        <v>0.43104043767182904</v>
      </c>
      <c r="L26" s="28"/>
      <c r="M26" s="28"/>
      <c r="N26" s="28"/>
      <c r="O26" s="28"/>
      <c r="Q26" s="12" t="s">
        <v>36</v>
      </c>
      <c r="R26" s="12" t="s">
        <v>37</v>
      </c>
      <c r="S26" s="16" t="s">
        <v>68</v>
      </c>
      <c r="T26" s="12"/>
      <c r="U26" s="12"/>
      <c r="V26" s="12"/>
      <c r="W26" s="12"/>
      <c r="X26" s="12"/>
      <c r="Y26" s="12"/>
      <c r="Z26" s="12"/>
      <c r="AA26" s="12"/>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row>
    <row r="27" spans="1:84">
      <c r="A27" t="s">
        <v>74</v>
      </c>
      <c r="B27" s="3"/>
      <c r="C27" s="28">
        <f>SUM(C23:C26)</f>
        <v>-20.097333333333331</v>
      </c>
      <c r="D27" s="28">
        <f>SUM(D23:D26)</f>
        <v>30.651999999999997</v>
      </c>
      <c r="E27" s="28">
        <f>D27-C27</f>
        <v>50.749333333333325</v>
      </c>
      <c r="F27" s="28"/>
      <c r="G27" s="28"/>
      <c r="H27" s="28"/>
      <c r="I27" s="28"/>
      <c r="J27" s="28">
        <f t="shared" si="8"/>
        <v>-1.1106106866713639</v>
      </c>
      <c r="K27" s="28">
        <f t="shared" si="7"/>
        <v>1.6938783968611413</v>
      </c>
      <c r="L27" s="28">
        <f>100*E27/$E$56</f>
        <v>2.8044890835325047</v>
      </c>
      <c r="M27" s="28">
        <v>-2.1</v>
      </c>
      <c r="N27" s="28">
        <v>1.4</v>
      </c>
      <c r="O27" s="28">
        <v>3.5</v>
      </c>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row>
    <row r="28" spans="1:84">
      <c r="A28" t="s">
        <v>75</v>
      </c>
      <c r="B28" s="3"/>
      <c r="C28" s="28">
        <f>C27+C21</f>
        <v>-48.397333333333336</v>
      </c>
      <c r="D28" s="28">
        <f t="shared" ref="D28:H28" si="9">D27+D21</f>
        <v>57.152000000000001</v>
      </c>
      <c r="E28" s="28">
        <f t="shared" si="9"/>
        <v>105.54933333333332</v>
      </c>
      <c r="F28" s="28">
        <f t="shared" si="9"/>
        <v>-31.799999999999997</v>
      </c>
      <c r="G28" s="28">
        <f t="shared" si="9"/>
        <v>9.8000000000000007</v>
      </c>
      <c r="H28" s="28">
        <f t="shared" si="9"/>
        <v>41.6</v>
      </c>
      <c r="I28" s="28"/>
      <c r="J28" s="28">
        <f>J27+J21</f>
        <v>-2.875293838429716</v>
      </c>
      <c r="K28" s="28">
        <f t="shared" ref="K28:O28" si="10">K27+K21</f>
        <v>3.3151713635750664</v>
      </c>
      <c r="L28" s="28">
        <f t="shared" si="10"/>
        <v>6.1904652020047823</v>
      </c>
      <c r="M28" s="28">
        <f t="shared" si="10"/>
        <v>-4.0824319052111022</v>
      </c>
      <c r="N28" s="28">
        <f t="shared" si="10"/>
        <v>2.0103393043544888</v>
      </c>
      <c r="O28" s="28">
        <f t="shared" si="10"/>
        <v>6.0927712095655915</v>
      </c>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row>
    <row r="29" spans="1:84">
      <c r="B29" s="4"/>
      <c r="C29" s="27"/>
      <c r="D29" s="27"/>
      <c r="E29" s="27"/>
      <c r="F29" s="27"/>
      <c r="G29" s="27"/>
      <c r="H29" s="27"/>
      <c r="I29" s="27"/>
      <c r="J29" s="28"/>
      <c r="K29" s="28"/>
      <c r="L29" s="28"/>
      <c r="M29" s="28"/>
      <c r="N29" s="28"/>
      <c r="O29" s="28"/>
      <c r="Q29" s="7"/>
      <c r="R29" s="7"/>
      <c r="S29" s="7"/>
      <c r="T29" s="7"/>
      <c r="U29" s="7"/>
      <c r="V29" s="7"/>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row>
    <row r="30" spans="1:84">
      <c r="A30">
        <v>1996</v>
      </c>
      <c r="B30" s="4"/>
      <c r="C30" s="27">
        <f>-(24.5+24.6+8.7+7.8)*0.25</f>
        <v>-16.399999999999999</v>
      </c>
      <c r="D30" s="27">
        <f>(36.6-3.2-5.1)*0.25</f>
        <v>7.0749999999999993</v>
      </c>
      <c r="E30" s="27"/>
      <c r="F30" s="27"/>
      <c r="G30" s="27"/>
      <c r="H30" s="27"/>
      <c r="I30" s="27"/>
      <c r="J30" s="28">
        <f>100*C30/$F$56</f>
        <v>-0.88461445104009617</v>
      </c>
      <c r="K30" s="28">
        <f>100*D30/$F$56</f>
        <v>0.38162483177491952</v>
      </c>
      <c r="L30" s="28"/>
      <c r="M30" s="28"/>
      <c r="N30" s="28"/>
      <c r="O30" s="28"/>
      <c r="Q30" s="6" t="s">
        <v>27</v>
      </c>
      <c r="R30" s="7" t="s">
        <v>28</v>
      </c>
      <c r="S30" s="7" t="s">
        <v>58</v>
      </c>
      <c r="T30" s="7"/>
      <c r="U30" s="7"/>
      <c r="V30" s="7"/>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row>
    <row r="31" spans="1:84">
      <c r="A31" s="12"/>
      <c r="B31" s="20"/>
      <c r="C31" s="30">
        <v>2.2000000000000002</v>
      </c>
      <c r="D31" s="30"/>
      <c r="E31" s="30"/>
      <c r="F31" s="30"/>
      <c r="G31" s="30"/>
      <c r="H31" s="30"/>
      <c r="I31" s="30"/>
      <c r="J31" s="28">
        <f t="shared" ref="J31:J36" si="11">100*C31/$F$56</f>
        <v>0.11866779221269586</v>
      </c>
      <c r="K31" s="28"/>
      <c r="L31" s="28"/>
      <c r="M31" s="28"/>
      <c r="N31" s="28"/>
      <c r="O31" s="28"/>
      <c r="Q31" s="13" t="s">
        <v>31</v>
      </c>
      <c r="R31" s="13" t="s">
        <v>32</v>
      </c>
      <c r="S31" s="13" t="s">
        <v>33</v>
      </c>
      <c r="T31" s="13"/>
      <c r="U31" s="13"/>
      <c r="V31" s="13"/>
      <c r="W31" s="12"/>
      <c r="X31" s="12"/>
      <c r="Y31" s="12"/>
      <c r="Z31" s="12"/>
      <c r="AA31" s="12"/>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row>
    <row r="32" spans="1:84">
      <c r="A32" s="12"/>
      <c r="B32" s="20"/>
      <c r="C32" s="30">
        <v>14.2</v>
      </c>
      <c r="D32" s="30">
        <v>14.2</v>
      </c>
      <c r="E32" s="30"/>
      <c r="F32" s="30"/>
      <c r="G32" s="30"/>
      <c r="H32" s="30"/>
      <c r="I32" s="30"/>
      <c r="J32" s="28">
        <f t="shared" si="11"/>
        <v>0.76594665882740043</v>
      </c>
      <c r="K32" s="28">
        <f>100*D32/$F$56</f>
        <v>0.76594665882740043</v>
      </c>
      <c r="L32" s="28"/>
      <c r="M32" s="28"/>
      <c r="N32" s="28"/>
      <c r="O32" s="28"/>
      <c r="Q32" s="13" t="s">
        <v>35</v>
      </c>
      <c r="R32" s="13" t="s">
        <v>29</v>
      </c>
      <c r="S32" s="13" t="s">
        <v>57</v>
      </c>
      <c r="T32" s="13"/>
      <c r="U32" s="13"/>
      <c r="V32" s="13"/>
      <c r="W32" s="12"/>
      <c r="X32" s="12"/>
      <c r="Y32" s="12"/>
      <c r="Z32" s="12"/>
      <c r="AA32" s="12"/>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row>
    <row r="33" spans="1:84">
      <c r="A33" s="12"/>
      <c r="B33" s="20"/>
      <c r="C33" s="33">
        <f>17.9*2/3</f>
        <v>11.933333333333332</v>
      </c>
      <c r="D33" s="30">
        <f>23.4*2/3</f>
        <v>15.6</v>
      </c>
      <c r="E33" s="30"/>
      <c r="F33" s="30"/>
      <c r="G33" s="30"/>
      <c r="H33" s="30"/>
      <c r="I33" s="30"/>
      <c r="J33" s="28">
        <f t="shared" si="11"/>
        <v>0.64368287291128945</v>
      </c>
      <c r="K33" s="28">
        <f>100*D33/$F$56</f>
        <v>0.84146252659911591</v>
      </c>
      <c r="L33" s="28"/>
      <c r="M33" s="28"/>
      <c r="N33" s="28"/>
      <c r="O33" s="28"/>
      <c r="Q33" s="12" t="s">
        <v>36</v>
      </c>
      <c r="R33" s="12" t="s">
        <v>37</v>
      </c>
      <c r="S33" s="16" t="s">
        <v>67</v>
      </c>
      <c r="T33" s="12"/>
      <c r="U33" s="12"/>
      <c r="V33" s="12"/>
      <c r="W33" s="12"/>
      <c r="X33" s="12"/>
      <c r="Y33" s="12"/>
      <c r="Z33" s="12"/>
      <c r="AA33" s="12"/>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row>
    <row r="34" spans="1:84">
      <c r="A34" s="12"/>
      <c r="B34" s="20" t="s">
        <v>38</v>
      </c>
      <c r="C34" s="33">
        <f>-3.9</f>
        <v>-3.9</v>
      </c>
      <c r="D34" s="30">
        <v>3.9</v>
      </c>
      <c r="E34" s="30"/>
      <c r="F34" s="30"/>
      <c r="G34" s="30"/>
      <c r="H34" s="30"/>
      <c r="I34" s="30"/>
      <c r="J34" s="28">
        <f t="shared" si="11"/>
        <v>-0.21036563164977898</v>
      </c>
      <c r="K34" s="28"/>
      <c r="L34" s="28"/>
      <c r="M34" s="28"/>
      <c r="N34" s="28"/>
      <c r="O34" s="28"/>
      <c r="Q34" s="12" t="s">
        <v>61</v>
      </c>
      <c r="R34" s="12" t="s">
        <v>60</v>
      </c>
      <c r="S34" s="16" t="s">
        <v>62</v>
      </c>
      <c r="T34" s="12"/>
      <c r="U34" s="12"/>
      <c r="V34" s="12"/>
      <c r="W34" s="12"/>
      <c r="X34" s="12"/>
      <c r="Y34" s="12"/>
      <c r="Z34" s="12"/>
      <c r="AA34" s="12"/>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row>
    <row r="35" spans="1:84">
      <c r="A35" s="12"/>
      <c r="B35" s="20"/>
      <c r="C35" s="33" t="s">
        <v>51</v>
      </c>
      <c r="D35" s="30" t="s">
        <v>51</v>
      </c>
      <c r="E35" s="30"/>
      <c r="F35" s="30"/>
      <c r="G35" s="30"/>
      <c r="H35" s="30"/>
      <c r="I35" s="30"/>
      <c r="J35" s="37"/>
      <c r="K35" s="37"/>
      <c r="L35" s="28"/>
      <c r="M35" s="28"/>
      <c r="N35" s="28"/>
      <c r="O35" s="28"/>
      <c r="Q35" s="12" t="s">
        <v>65</v>
      </c>
      <c r="R35" s="12" t="s">
        <v>63</v>
      </c>
      <c r="S35" s="16" t="s">
        <v>64</v>
      </c>
      <c r="T35" s="12"/>
      <c r="U35" s="12"/>
      <c r="V35" s="12"/>
      <c r="W35" s="12"/>
      <c r="X35" s="12"/>
      <c r="Y35" s="12"/>
      <c r="Z35" s="12"/>
      <c r="AA35" s="12"/>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row>
    <row r="36" spans="1:84">
      <c r="A36" t="s">
        <v>77</v>
      </c>
      <c r="B36" s="4"/>
      <c r="C36" s="34">
        <f>SUM(C30:C34)</f>
        <v>8.0333333333333314</v>
      </c>
      <c r="D36" s="27">
        <f>SUM(D30:D34)</f>
        <v>40.774999999999999</v>
      </c>
      <c r="E36" s="27">
        <f>D36-C36</f>
        <v>32.741666666666667</v>
      </c>
      <c r="F36" s="27"/>
      <c r="G36" s="27"/>
      <c r="H36" s="27"/>
      <c r="I36" s="27"/>
      <c r="J36" s="28">
        <f t="shared" si="11"/>
        <v>0.43331724126151044</v>
      </c>
      <c r="K36" s="28">
        <f>100*D36/$F$56</f>
        <v>2.1993996488512151</v>
      </c>
      <c r="L36" s="28">
        <f>100*E36/$F$56</f>
        <v>1.7660824075897044</v>
      </c>
      <c r="M36" s="28">
        <v>-1.2</v>
      </c>
      <c r="N36" s="28">
        <v>0.8</v>
      </c>
      <c r="O36" s="28">
        <v>2</v>
      </c>
      <c r="Q36" s="12"/>
      <c r="R36" s="12"/>
      <c r="S36" s="16"/>
      <c r="T36" s="12"/>
      <c r="U36" s="12"/>
      <c r="V36" s="12"/>
      <c r="W36" s="12"/>
      <c r="X36" s="12"/>
      <c r="Y36" s="12"/>
      <c r="Z36" s="12"/>
      <c r="AA36" s="12"/>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row>
    <row r="37" spans="1:84">
      <c r="A37" s="1" t="s">
        <v>76</v>
      </c>
      <c r="B37" s="4"/>
      <c r="C37" s="28">
        <f>C36+C28</f>
        <v>-40.364000000000004</v>
      </c>
      <c r="D37" s="28">
        <f t="shared" ref="D37:H37" si="12">D36+D28</f>
        <v>97.926999999999992</v>
      </c>
      <c r="E37" s="28">
        <f t="shared" si="12"/>
        <v>138.291</v>
      </c>
      <c r="F37" s="28">
        <f t="shared" si="12"/>
        <v>-31.799999999999997</v>
      </c>
      <c r="G37" s="28">
        <f t="shared" si="12"/>
        <v>9.8000000000000007</v>
      </c>
      <c r="H37" s="28">
        <f t="shared" si="12"/>
        <v>41.6</v>
      </c>
      <c r="I37" s="27"/>
      <c r="J37" s="28">
        <f>J36+J28</f>
        <v>-2.4419765971682055</v>
      </c>
      <c r="K37" s="28">
        <f t="shared" ref="K37:O37" si="13">K36+K28</f>
        <v>5.5145710124262814</v>
      </c>
      <c r="L37" s="28">
        <f t="shared" si="13"/>
        <v>7.9565476095944865</v>
      </c>
      <c r="M37" s="28">
        <f t="shared" si="13"/>
        <v>-5.2824319052111024</v>
      </c>
      <c r="N37" s="28">
        <f t="shared" si="13"/>
        <v>2.8103393043544891</v>
      </c>
      <c r="O37" s="28">
        <f t="shared" si="13"/>
        <v>8.0927712095655906</v>
      </c>
      <c r="Q37" s="12"/>
      <c r="R37" s="12"/>
      <c r="S37" s="16"/>
      <c r="T37" s="12"/>
      <c r="U37" s="12"/>
      <c r="V37" s="12"/>
      <c r="W37" s="12"/>
      <c r="X37" s="12"/>
      <c r="Y37" s="12"/>
      <c r="Z37" s="12"/>
      <c r="AA37" s="12"/>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row>
    <row r="38" spans="1:84">
      <c r="A38" s="1"/>
      <c r="B38" s="4"/>
      <c r="C38" s="27"/>
      <c r="D38" s="27"/>
      <c r="E38" s="27"/>
      <c r="F38" s="27"/>
      <c r="G38" s="27"/>
      <c r="H38" s="27"/>
      <c r="I38" s="27"/>
      <c r="J38" s="28"/>
      <c r="K38" s="28"/>
      <c r="L38" s="28"/>
      <c r="M38" s="28"/>
      <c r="N38" s="28"/>
      <c r="O38" s="28"/>
      <c r="Q38" s="7"/>
      <c r="R38" s="7"/>
      <c r="S38" s="7"/>
      <c r="T38" s="7"/>
      <c r="U38" s="7"/>
      <c r="V38" s="7"/>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row>
    <row r="39" spans="1:84">
      <c r="A39">
        <v>1997</v>
      </c>
      <c r="B39" s="3"/>
      <c r="C39" s="27">
        <f>-(24.5+24.6+8.7+7.8)*0.23</f>
        <v>-15.087999999999999</v>
      </c>
      <c r="D39" s="27">
        <f>(36.6-3.2-5.1)*0.23</f>
        <v>6.5089999999999995</v>
      </c>
      <c r="E39" s="28"/>
      <c r="F39" s="28"/>
      <c r="G39" s="28"/>
      <c r="H39" s="28"/>
      <c r="I39" s="28"/>
      <c r="J39" s="28">
        <f>100*C39/$G$56</f>
        <v>-0.78055321605721295</v>
      </c>
      <c r="K39" s="28">
        <f>100*D39/$G$56</f>
        <v>0.3367325611954135</v>
      </c>
      <c r="L39" s="28"/>
      <c r="M39" s="28"/>
      <c r="N39" s="28"/>
      <c r="O39" s="28"/>
      <c r="Q39" s="6" t="s">
        <v>27</v>
      </c>
      <c r="R39" s="7" t="s">
        <v>28</v>
      </c>
      <c r="S39" s="7" t="s">
        <v>58</v>
      </c>
      <c r="T39" s="10"/>
      <c r="U39" s="10"/>
      <c r="V39" s="10"/>
    </row>
    <row r="40" spans="1:84">
      <c r="A40" s="12"/>
      <c r="B40" s="20"/>
      <c r="C40" s="30">
        <v>-1</v>
      </c>
      <c r="D40" s="30"/>
      <c r="E40" s="30"/>
      <c r="F40" s="30"/>
      <c r="G40" s="30"/>
      <c r="H40" s="30"/>
      <c r="I40" s="30"/>
      <c r="J40" s="28">
        <f t="shared" ref="J40:J42" si="14">100*C40/$G$56</f>
        <v>-5.1733378582795135E-2</v>
      </c>
      <c r="K40" s="28"/>
      <c r="L40" s="28"/>
      <c r="M40" s="28"/>
      <c r="N40" s="28"/>
      <c r="O40" s="28"/>
      <c r="Q40" s="13" t="s">
        <v>31</v>
      </c>
      <c r="R40" s="13" t="s">
        <v>32</v>
      </c>
      <c r="S40" s="18" t="s">
        <v>34</v>
      </c>
      <c r="T40" s="18"/>
      <c r="U40" s="18"/>
      <c r="V40" s="18"/>
      <c r="W40" s="12"/>
      <c r="X40" s="12"/>
      <c r="Y40" s="12"/>
      <c r="Z40" s="12"/>
      <c r="AA40" s="12"/>
    </row>
    <row r="41" spans="1:84">
      <c r="A41" s="12"/>
      <c r="B41" s="20"/>
      <c r="C41" s="30">
        <v>-18</v>
      </c>
      <c r="D41" s="30">
        <v>-23.4</v>
      </c>
      <c r="E41" s="30"/>
      <c r="F41" s="30"/>
      <c r="G41" s="30"/>
      <c r="H41" s="30"/>
      <c r="I41" s="30"/>
      <c r="J41" s="28">
        <f t="shared" si="14"/>
        <v>-0.93120081449031233</v>
      </c>
      <c r="K41" s="28">
        <f>100*D41/$G$56</f>
        <v>-1.2105610588374061</v>
      </c>
      <c r="L41" s="28"/>
      <c r="M41" s="28"/>
      <c r="N41" s="28"/>
      <c r="O41" s="28"/>
      <c r="Q41" s="12" t="s">
        <v>36</v>
      </c>
      <c r="R41" s="12" t="s">
        <v>37</v>
      </c>
      <c r="S41" s="18" t="s">
        <v>66</v>
      </c>
      <c r="T41" s="18"/>
      <c r="U41" s="18"/>
      <c r="V41" s="18"/>
      <c r="W41" s="12"/>
      <c r="X41" s="12"/>
      <c r="Y41" s="12"/>
      <c r="Z41" s="12"/>
      <c r="AA41" s="12"/>
    </row>
    <row r="42" spans="1:84">
      <c r="A42" t="s">
        <v>79</v>
      </c>
      <c r="B42" s="4"/>
      <c r="C42" s="27">
        <f>SUM(C39:C41)</f>
        <v>-34.088000000000001</v>
      </c>
      <c r="D42" s="27">
        <f>SUM(D39:D41)</f>
        <v>-16.890999999999998</v>
      </c>
      <c r="E42" s="27">
        <f>D42-C42</f>
        <v>17.197000000000003</v>
      </c>
      <c r="F42" s="27"/>
      <c r="G42" s="27"/>
      <c r="H42" s="27"/>
      <c r="I42" s="27"/>
      <c r="J42" s="28">
        <f t="shared" si="14"/>
        <v>-1.7634874091303205</v>
      </c>
      <c r="K42" s="28">
        <f>100*D42/$G$56</f>
        <v>-0.87382849764199255</v>
      </c>
      <c r="L42" s="28">
        <f t="shared" ref="L42" si="15">100*E42/$G$56</f>
        <v>0.88965891148832799</v>
      </c>
      <c r="M42" s="28">
        <v>-0.9</v>
      </c>
      <c r="N42" s="28">
        <v>0.6</v>
      </c>
      <c r="O42" s="28">
        <v>1.5</v>
      </c>
      <c r="Q42" s="12"/>
      <c r="R42" s="12"/>
      <c r="S42" s="18"/>
      <c r="T42" s="18"/>
      <c r="U42" s="18"/>
      <c r="V42" s="18"/>
      <c r="W42" s="12"/>
      <c r="X42" s="12"/>
      <c r="Y42" s="12"/>
      <c r="Z42" s="12"/>
      <c r="AA42" s="12"/>
    </row>
    <row r="43" spans="1:84">
      <c r="A43" s="1" t="s">
        <v>78</v>
      </c>
      <c r="B43" s="4"/>
      <c r="C43" s="27">
        <f>C42+C37</f>
        <v>-74.451999999999998</v>
      </c>
      <c r="D43" s="27">
        <f t="shared" ref="D43:H43" si="16">D42+D37</f>
        <v>81.036000000000001</v>
      </c>
      <c r="E43" s="27">
        <f t="shared" si="16"/>
        <v>155.488</v>
      </c>
      <c r="F43" s="27">
        <f t="shared" si="16"/>
        <v>-31.799999999999997</v>
      </c>
      <c r="G43" s="27">
        <f t="shared" si="16"/>
        <v>9.8000000000000007</v>
      </c>
      <c r="H43" s="27">
        <f t="shared" si="16"/>
        <v>41.6</v>
      </c>
      <c r="I43" s="27"/>
      <c r="J43" s="28">
        <f>J37+J42</f>
        <v>-4.2054640062985262</v>
      </c>
      <c r="K43" s="28">
        <f t="shared" ref="K43:O43" si="17">K37+K42</f>
        <v>4.6407425147842893</v>
      </c>
      <c r="L43" s="28">
        <f t="shared" si="17"/>
        <v>8.8462065210828147</v>
      </c>
      <c r="M43" s="28">
        <f t="shared" si="17"/>
        <v>-6.1824319052111028</v>
      </c>
      <c r="N43" s="28">
        <f t="shared" si="17"/>
        <v>3.4103393043544892</v>
      </c>
      <c r="O43" s="28">
        <f t="shared" si="17"/>
        <v>9.5927712095655906</v>
      </c>
      <c r="Q43" s="12"/>
      <c r="R43" s="12"/>
      <c r="S43" s="18"/>
      <c r="T43" s="18"/>
      <c r="U43" s="18"/>
      <c r="V43" s="18"/>
      <c r="W43" s="12"/>
      <c r="X43" s="12"/>
      <c r="Y43" s="12"/>
      <c r="Z43" s="12"/>
      <c r="AA43" s="12"/>
    </row>
    <row r="44" spans="1:84">
      <c r="B44" s="3"/>
      <c r="C44" s="28"/>
      <c r="D44" s="28"/>
      <c r="E44" s="28"/>
      <c r="F44" s="28"/>
      <c r="G44" s="28"/>
      <c r="H44" s="28"/>
      <c r="I44" s="28"/>
      <c r="J44" s="28"/>
      <c r="K44" s="28"/>
      <c r="L44" s="28"/>
      <c r="M44" s="28"/>
      <c r="N44" s="28"/>
      <c r="O44" s="28"/>
      <c r="Q44" s="10"/>
      <c r="R44" s="10"/>
      <c r="S44" s="10"/>
      <c r="T44" s="10"/>
      <c r="U44" s="10"/>
      <c r="V44" s="10"/>
    </row>
    <row r="45" spans="1:84">
      <c r="A45">
        <v>1998</v>
      </c>
      <c r="B45" s="3"/>
      <c r="C45" s="27">
        <f>-(24.5+24.6+8.7+7.8)*0.14</f>
        <v>-9.1839999999999993</v>
      </c>
      <c r="D45" s="27">
        <f>(36.6-3.2-5.1)*0.14</f>
        <v>3.9620000000000002</v>
      </c>
      <c r="E45" s="28"/>
      <c r="F45" s="28"/>
      <c r="G45" s="28"/>
      <c r="H45" s="28"/>
      <c r="I45" s="28"/>
      <c r="J45" s="28">
        <f>100*C45/$H$56</f>
        <v>-0.45352548908062323</v>
      </c>
      <c r="K45" s="28">
        <f>100*D45/$H$56</f>
        <v>0.19565200214911035</v>
      </c>
      <c r="L45" s="28"/>
      <c r="M45" s="28"/>
      <c r="N45" s="28"/>
      <c r="O45" s="28"/>
      <c r="Q45" s="6" t="s">
        <v>27</v>
      </c>
      <c r="R45" s="7" t="s">
        <v>28</v>
      </c>
      <c r="S45" s="7" t="s">
        <v>30</v>
      </c>
      <c r="T45" s="10"/>
      <c r="U45" s="10"/>
      <c r="V45" s="10"/>
    </row>
    <row r="46" spans="1:84">
      <c r="A46" s="12"/>
      <c r="B46" s="20"/>
      <c r="C46" s="30">
        <v>-1.2</v>
      </c>
      <c r="D46" s="30"/>
      <c r="E46" s="30"/>
      <c r="F46" s="30"/>
      <c r="G46" s="30"/>
      <c r="H46" s="30"/>
      <c r="I46" s="30"/>
      <c r="J46" s="28">
        <f t="shared" ref="J46:J48" si="18">100*C46/$H$56</f>
        <v>-5.9258556935621508E-2</v>
      </c>
      <c r="K46" s="28"/>
      <c r="L46" s="28"/>
      <c r="M46" s="28"/>
      <c r="N46" s="28"/>
      <c r="O46" s="28"/>
      <c r="Q46" s="13" t="s">
        <v>31</v>
      </c>
      <c r="R46" s="13" t="s">
        <v>32</v>
      </c>
      <c r="S46" s="18" t="s">
        <v>34</v>
      </c>
      <c r="T46" s="18"/>
      <c r="U46" s="18"/>
      <c r="V46" s="18"/>
      <c r="W46" s="12"/>
      <c r="X46" s="12"/>
      <c r="Y46" s="12"/>
      <c r="Z46" s="12"/>
      <c r="AA46" s="12"/>
    </row>
    <row r="47" spans="1:84">
      <c r="A47" s="12"/>
      <c r="B47" s="20"/>
      <c r="C47" s="30">
        <v>22.5</v>
      </c>
      <c r="D47" s="30"/>
      <c r="E47" s="30"/>
      <c r="F47" s="30"/>
      <c r="G47" s="30"/>
      <c r="H47" s="30"/>
      <c r="I47" s="30"/>
      <c r="J47" s="28">
        <f t="shared" si="18"/>
        <v>1.1110979425429033</v>
      </c>
      <c r="K47" s="28"/>
      <c r="L47" s="28"/>
      <c r="M47" s="28"/>
      <c r="N47" s="28"/>
      <c r="O47" s="28"/>
      <c r="Q47" s="13" t="s">
        <v>41</v>
      </c>
      <c r="R47" s="13" t="s">
        <v>43</v>
      </c>
      <c r="S47" s="18" t="s">
        <v>42</v>
      </c>
      <c r="T47" s="18"/>
      <c r="U47" s="18"/>
      <c r="V47" s="18"/>
      <c r="W47" s="12"/>
      <c r="X47" s="12"/>
      <c r="Y47" s="12"/>
      <c r="Z47" s="12"/>
      <c r="AA47" s="12"/>
    </row>
    <row r="48" spans="1:84">
      <c r="A48" t="s">
        <v>80</v>
      </c>
      <c r="B48" s="4"/>
      <c r="C48" s="27">
        <f>SUM(C45:C47)</f>
        <v>12.116000000000001</v>
      </c>
      <c r="D48" s="27">
        <f t="shared" ref="D48" si="19">SUM(D45:D47)</f>
        <v>3.9620000000000002</v>
      </c>
      <c r="E48" s="27">
        <f>D48-C48</f>
        <v>-8.1540000000000017</v>
      </c>
      <c r="F48" s="27"/>
      <c r="G48" s="27"/>
      <c r="H48" s="27"/>
      <c r="I48" s="27"/>
      <c r="J48" s="28">
        <f t="shared" si="18"/>
        <v>0.59831389652665856</v>
      </c>
      <c r="K48" s="28">
        <f>100*D48/$H$56</f>
        <v>0.19565200214911035</v>
      </c>
      <c r="L48" s="28">
        <f t="shared" ref="L48" si="20">100*E48/$H$56</f>
        <v>-0.40266189437754824</v>
      </c>
      <c r="M48" s="27">
        <v>-0.6</v>
      </c>
      <c r="N48" s="27">
        <v>0.4</v>
      </c>
      <c r="O48" s="27">
        <v>1</v>
      </c>
      <c r="P48" s="1"/>
      <c r="Q48" s="1"/>
      <c r="R48" s="1"/>
      <c r="S48" s="1"/>
      <c r="T48" s="1"/>
    </row>
    <row r="49" spans="1:15">
      <c r="A49" t="s">
        <v>81</v>
      </c>
      <c r="B49" s="3"/>
      <c r="C49" s="24">
        <f>C43+C48</f>
        <v>-62.335999999999999</v>
      </c>
      <c r="D49" s="24">
        <f t="shared" ref="D49:E49" si="21">D43+D48</f>
        <v>84.998000000000005</v>
      </c>
      <c r="E49" s="24">
        <f t="shared" si="21"/>
        <v>147.334</v>
      </c>
      <c r="F49" s="24"/>
      <c r="G49" s="24"/>
      <c r="H49" s="24"/>
      <c r="I49" s="24"/>
      <c r="J49" s="28">
        <f>J43+J48</f>
        <v>-3.6071501097718679</v>
      </c>
      <c r="K49" s="28">
        <f t="shared" ref="K49:O49" si="22">K43+K48</f>
        <v>4.8363945169333995</v>
      </c>
      <c r="L49" s="28">
        <f t="shared" si="22"/>
        <v>8.4435446267052665</v>
      </c>
      <c r="M49" s="28">
        <f t="shared" si="22"/>
        <v>-6.7824319052111024</v>
      </c>
      <c r="N49" s="28">
        <f t="shared" si="22"/>
        <v>3.8103393043544891</v>
      </c>
      <c r="O49" s="28">
        <f t="shared" si="22"/>
        <v>10.592771209565591</v>
      </c>
    </row>
    <row r="50" spans="1:15">
      <c r="B50" s="3"/>
      <c r="C50" s="24"/>
      <c r="D50" s="24"/>
      <c r="E50" s="24"/>
      <c r="F50" s="24"/>
      <c r="G50" s="24"/>
      <c r="H50" s="24"/>
      <c r="I50" s="24"/>
      <c r="J50" s="25"/>
      <c r="K50" s="25"/>
      <c r="L50" s="25"/>
      <c r="M50" s="25"/>
      <c r="N50" s="25"/>
      <c r="O50" s="25"/>
    </row>
    <row r="51" spans="1:15">
      <c r="B51" s="38" t="s">
        <v>39</v>
      </c>
      <c r="C51" s="24"/>
      <c r="D51" s="24"/>
      <c r="E51" s="24"/>
      <c r="F51" s="24"/>
      <c r="G51" s="24"/>
      <c r="H51" s="24"/>
      <c r="I51" s="24"/>
      <c r="J51" s="25"/>
      <c r="K51" s="25"/>
      <c r="L51" s="25"/>
      <c r="M51" s="25"/>
      <c r="N51" s="25"/>
      <c r="O51" s="25"/>
    </row>
    <row r="52" spans="1:15">
      <c r="B52" s="38" t="s">
        <v>40</v>
      </c>
      <c r="C52" s="24"/>
      <c r="D52" s="24"/>
      <c r="E52" s="24"/>
      <c r="F52" s="24"/>
      <c r="G52" s="24"/>
      <c r="H52" s="24"/>
      <c r="I52" s="24"/>
      <c r="J52" s="25"/>
      <c r="K52" s="25"/>
      <c r="L52" s="25"/>
      <c r="M52" s="25"/>
      <c r="N52" s="25"/>
      <c r="O52" s="25"/>
    </row>
    <row r="53" spans="1:15">
      <c r="J53" s="25"/>
      <c r="K53" s="25"/>
      <c r="L53" s="25"/>
      <c r="M53" s="25"/>
      <c r="N53" s="25"/>
      <c r="O53" s="25"/>
    </row>
    <row r="54" spans="1:15">
      <c r="B54" s="3"/>
      <c r="C54" s="40" t="s">
        <v>48</v>
      </c>
      <c r="D54" s="40"/>
      <c r="E54" s="40"/>
      <c r="F54" s="40"/>
      <c r="G54" s="40"/>
      <c r="H54" s="40"/>
      <c r="I54" s="40"/>
      <c r="J54" s="40"/>
      <c r="K54" s="25"/>
      <c r="L54" s="25"/>
      <c r="M54" s="25"/>
      <c r="N54" s="25"/>
      <c r="O54" s="25"/>
    </row>
    <row r="55" spans="1:15">
      <c r="B55" s="3"/>
      <c r="C55" s="26">
        <v>1993</v>
      </c>
      <c r="D55" s="26">
        <v>1994</v>
      </c>
      <c r="E55" s="26">
        <v>1995</v>
      </c>
      <c r="F55" s="26">
        <v>1996</v>
      </c>
      <c r="G55" s="26">
        <v>1997</v>
      </c>
      <c r="H55" s="26">
        <v>1998</v>
      </c>
      <c r="I55" s="35" t="s">
        <v>49</v>
      </c>
      <c r="J55" s="26"/>
      <c r="K55" s="25"/>
      <c r="L55" s="25"/>
      <c r="M55" s="25"/>
      <c r="N55" s="25"/>
      <c r="O55" s="25"/>
    </row>
    <row r="56" spans="1:15">
      <c r="B56" s="3"/>
      <c r="C56" s="3">
        <v>1572.5409999999999</v>
      </c>
      <c r="D56" s="3">
        <v>1678.588</v>
      </c>
      <c r="E56" s="3">
        <v>1809.575</v>
      </c>
      <c r="F56" s="3">
        <v>1853.915</v>
      </c>
      <c r="G56" s="3">
        <v>1932.9880000000001</v>
      </c>
      <c r="H56" s="3">
        <v>2025.0239999999999</v>
      </c>
      <c r="I56" s="3"/>
      <c r="J56" s="24"/>
      <c r="K56" s="25"/>
      <c r="L56" s="25"/>
      <c r="M56" s="25"/>
      <c r="N56" s="25"/>
      <c r="O56" s="25"/>
    </row>
    <row r="57" spans="1:15">
      <c r="B57" s="3"/>
      <c r="C57" s="24"/>
      <c r="D57" s="24"/>
      <c r="E57" s="24"/>
      <c r="F57" s="24"/>
      <c r="G57" s="24"/>
      <c r="H57" s="24"/>
      <c r="I57" s="24"/>
      <c r="J57" s="25"/>
      <c r="K57" s="25"/>
      <c r="L57" s="25"/>
      <c r="M57" s="25"/>
      <c r="N57" s="25"/>
      <c r="O57" s="25"/>
    </row>
    <row r="58" spans="1:15">
      <c r="B58" s="3"/>
      <c r="C58" s="24"/>
      <c r="D58" s="24"/>
      <c r="E58" s="24"/>
      <c r="F58" s="24"/>
      <c r="G58" s="24"/>
      <c r="H58" s="24"/>
      <c r="I58" s="24"/>
      <c r="J58" s="25"/>
      <c r="K58" s="25"/>
      <c r="L58" s="25"/>
      <c r="M58" s="25"/>
      <c r="N58" s="25"/>
      <c r="O58" s="25"/>
    </row>
    <row r="59" spans="1:15">
      <c r="B59" s="3"/>
      <c r="C59" s="24"/>
      <c r="D59" s="24"/>
      <c r="E59" s="24"/>
      <c r="F59" s="24"/>
      <c r="G59" s="24"/>
      <c r="H59" s="24"/>
      <c r="I59" s="24"/>
      <c r="J59" s="25"/>
      <c r="K59" s="25"/>
      <c r="L59" s="25"/>
      <c r="M59" s="25"/>
      <c r="N59" s="25"/>
      <c r="O59" s="25"/>
    </row>
    <row r="60" spans="1:15">
      <c r="B60" s="3"/>
      <c r="C60" s="24"/>
      <c r="D60" s="24"/>
      <c r="E60" s="24"/>
      <c r="F60" s="24"/>
      <c r="G60" s="24"/>
      <c r="H60" s="24"/>
      <c r="I60" s="24"/>
      <c r="J60" s="25"/>
      <c r="K60" s="25"/>
      <c r="L60" s="25"/>
      <c r="M60" s="25"/>
      <c r="N60" s="25"/>
      <c r="O60" s="25"/>
    </row>
    <row r="61" spans="1:15">
      <c r="B61" s="3"/>
      <c r="C61" s="24"/>
      <c r="D61" s="24"/>
      <c r="E61" s="24"/>
      <c r="F61" s="24"/>
      <c r="G61" s="24"/>
      <c r="H61" s="24"/>
      <c r="I61" s="24"/>
      <c r="J61" s="25"/>
      <c r="K61" s="25"/>
      <c r="L61" s="25"/>
      <c r="M61" s="25"/>
      <c r="N61" s="25"/>
      <c r="O61" s="25"/>
    </row>
    <row r="62" spans="1:15">
      <c r="B62" s="3"/>
      <c r="C62" s="24"/>
      <c r="D62" s="24"/>
      <c r="E62" s="24"/>
      <c r="F62" s="24"/>
      <c r="G62" s="24"/>
      <c r="H62" s="24"/>
      <c r="I62" s="24"/>
      <c r="J62" s="25"/>
      <c r="K62" s="25"/>
      <c r="L62" s="25"/>
      <c r="M62" s="25"/>
      <c r="N62" s="25"/>
      <c r="O62" s="25"/>
    </row>
    <row r="63" spans="1:15">
      <c r="B63" s="3"/>
      <c r="C63" s="24"/>
      <c r="D63" s="24"/>
      <c r="E63" s="24"/>
      <c r="F63" s="24"/>
      <c r="G63" s="24"/>
      <c r="H63" s="24"/>
      <c r="I63" s="24"/>
      <c r="J63" s="25"/>
      <c r="K63" s="25"/>
      <c r="L63" s="25"/>
      <c r="M63" s="25"/>
      <c r="N63" s="25"/>
      <c r="O63" s="25"/>
    </row>
    <row r="64" spans="1:15">
      <c r="B64" s="3"/>
      <c r="C64" s="24"/>
      <c r="D64" s="24"/>
      <c r="E64" s="24"/>
      <c r="F64" s="24"/>
      <c r="G64" s="24"/>
      <c r="H64" s="24"/>
      <c r="I64" s="24"/>
      <c r="J64" s="25"/>
      <c r="K64" s="25"/>
      <c r="L64" s="25"/>
      <c r="M64" s="25"/>
      <c r="N64" s="25"/>
      <c r="O64" s="25"/>
    </row>
    <row r="65" spans="2:15">
      <c r="B65" s="3"/>
      <c r="C65" s="24"/>
      <c r="D65" s="24"/>
      <c r="E65" s="24"/>
      <c r="F65" s="24"/>
      <c r="G65" s="24"/>
      <c r="H65" s="24"/>
      <c r="I65" s="24"/>
      <c r="J65" s="25"/>
      <c r="K65" s="25"/>
      <c r="L65" s="25"/>
      <c r="M65" s="25"/>
      <c r="N65" s="25"/>
      <c r="O65" s="25"/>
    </row>
    <row r="66" spans="2:15">
      <c r="B66" s="3"/>
      <c r="C66" s="24"/>
      <c r="D66" s="24"/>
      <c r="E66" s="24"/>
      <c r="F66" s="24"/>
      <c r="G66" s="24"/>
      <c r="H66" s="24"/>
      <c r="I66" s="24"/>
      <c r="J66" s="25"/>
      <c r="K66" s="25"/>
      <c r="L66" s="25"/>
      <c r="M66" s="25"/>
      <c r="N66" s="25"/>
      <c r="O66" s="25"/>
    </row>
    <row r="67" spans="2:15">
      <c r="B67" s="3"/>
      <c r="C67" s="24"/>
      <c r="D67" s="24"/>
      <c r="E67" s="24"/>
      <c r="F67" s="24"/>
      <c r="G67" s="24"/>
      <c r="H67" s="24"/>
      <c r="I67" s="24"/>
      <c r="J67" s="25"/>
      <c r="K67" s="25"/>
      <c r="L67" s="25"/>
      <c r="M67" s="25"/>
      <c r="N67" s="25"/>
      <c r="O67" s="25"/>
    </row>
    <row r="68" spans="2:15">
      <c r="B68" s="3"/>
      <c r="C68" s="24"/>
      <c r="D68" s="24"/>
      <c r="E68" s="24"/>
      <c r="F68" s="24"/>
      <c r="G68" s="24"/>
      <c r="H68" s="24"/>
      <c r="I68" s="24"/>
      <c r="J68" s="25"/>
      <c r="K68" s="25"/>
      <c r="L68" s="25"/>
      <c r="M68" s="25"/>
      <c r="N68" s="25"/>
      <c r="O68" s="25"/>
    </row>
    <row r="69" spans="2:15">
      <c r="B69" s="3"/>
      <c r="C69" s="24"/>
      <c r="D69" s="24"/>
      <c r="E69" s="24"/>
      <c r="F69" s="24"/>
      <c r="G69" s="24"/>
      <c r="H69" s="24"/>
      <c r="I69" s="24"/>
      <c r="J69" s="25"/>
      <c r="K69" s="25"/>
      <c r="L69" s="25"/>
      <c r="M69" s="25"/>
      <c r="N69" s="25"/>
      <c r="O69" s="25"/>
    </row>
    <row r="70" spans="2:15">
      <c r="B70" s="3"/>
      <c r="C70" s="24"/>
      <c r="D70" s="24"/>
      <c r="E70" s="24"/>
      <c r="F70" s="24"/>
      <c r="G70" s="24"/>
      <c r="H70" s="24"/>
      <c r="I70" s="24"/>
      <c r="J70" s="25"/>
      <c r="K70" s="25"/>
      <c r="L70" s="25"/>
      <c r="M70" s="25"/>
      <c r="N70" s="25"/>
      <c r="O70" s="25"/>
    </row>
    <row r="71" spans="2:15">
      <c r="B71" s="3"/>
      <c r="C71" s="24"/>
      <c r="D71" s="24"/>
      <c r="E71" s="24"/>
      <c r="F71" s="24"/>
      <c r="G71" s="24"/>
      <c r="H71" s="24"/>
      <c r="I71" s="24"/>
      <c r="J71" s="25"/>
      <c r="K71" s="25"/>
      <c r="L71" s="25"/>
      <c r="M71" s="25"/>
      <c r="N71" s="25"/>
      <c r="O71" s="25"/>
    </row>
    <row r="72" spans="2:15">
      <c r="B72" s="3"/>
      <c r="C72" s="24"/>
      <c r="D72" s="24"/>
      <c r="E72" s="24"/>
      <c r="F72" s="24"/>
      <c r="G72" s="24"/>
      <c r="H72" s="24"/>
      <c r="I72" s="24"/>
      <c r="J72" s="25"/>
      <c r="K72" s="25"/>
      <c r="L72" s="25"/>
      <c r="M72" s="25"/>
      <c r="N72" s="25"/>
      <c r="O72" s="25"/>
    </row>
    <row r="73" spans="2:15">
      <c r="B73" s="3"/>
      <c r="C73" s="24"/>
      <c r="D73" s="24"/>
      <c r="E73" s="24"/>
      <c r="F73" s="24"/>
      <c r="G73" s="24"/>
      <c r="H73" s="24"/>
      <c r="I73" s="24"/>
      <c r="J73" s="25"/>
      <c r="K73" s="25"/>
      <c r="L73" s="25"/>
      <c r="M73" s="25"/>
      <c r="N73" s="25"/>
      <c r="O73" s="25"/>
    </row>
    <row r="74" spans="2:15">
      <c r="B74" s="3"/>
      <c r="C74" s="24"/>
      <c r="D74" s="24"/>
      <c r="E74" s="24"/>
      <c r="F74" s="24"/>
      <c r="G74" s="24"/>
      <c r="H74" s="24"/>
      <c r="I74" s="24"/>
      <c r="J74" s="25"/>
      <c r="K74" s="25"/>
      <c r="L74" s="25"/>
      <c r="M74" s="25"/>
      <c r="N74" s="25"/>
      <c r="O74" s="25"/>
    </row>
    <row r="75" spans="2:15">
      <c r="C75" s="5"/>
      <c r="D75" s="5"/>
      <c r="E75" s="5"/>
      <c r="F75" s="5"/>
      <c r="G75" s="5"/>
      <c r="H75" s="5"/>
      <c r="I75" s="5"/>
      <c r="J75" s="10"/>
      <c r="K75" s="10"/>
      <c r="L75" s="10"/>
      <c r="M75" s="10"/>
      <c r="N75" s="10"/>
      <c r="O75" s="10"/>
    </row>
    <row r="76" spans="2:15">
      <c r="C76" s="5"/>
      <c r="D76" s="5"/>
      <c r="E76" s="5"/>
      <c r="F76" s="5"/>
      <c r="G76" s="5"/>
      <c r="H76" s="5"/>
      <c r="I76" s="5"/>
      <c r="J76" s="10"/>
      <c r="K76" s="10"/>
      <c r="L76" s="10"/>
      <c r="M76" s="10"/>
      <c r="N76" s="10"/>
      <c r="O76" s="10"/>
    </row>
    <row r="77" spans="2:15">
      <c r="C77" s="5"/>
      <c r="D77" s="5"/>
      <c r="E77" s="5"/>
      <c r="F77" s="5"/>
      <c r="G77" s="5"/>
      <c r="H77" s="5"/>
      <c r="I77" s="5"/>
      <c r="J77" s="10"/>
      <c r="K77" s="10"/>
      <c r="L77" s="10"/>
      <c r="M77" s="10"/>
      <c r="N77" s="10"/>
      <c r="O77" s="10"/>
    </row>
    <row r="78" spans="2:15">
      <c r="C78" s="5"/>
      <c r="D78" s="5"/>
      <c r="E78" s="5"/>
      <c r="F78" s="5"/>
      <c r="G78" s="5"/>
      <c r="H78" s="5"/>
      <c r="I78" s="5"/>
      <c r="J78" s="10"/>
      <c r="K78" s="10"/>
      <c r="L78" s="10"/>
      <c r="M78" s="10"/>
      <c r="N78" s="10"/>
      <c r="O78" s="10"/>
    </row>
    <row r="79" spans="2:15">
      <c r="C79" s="5"/>
      <c r="D79" s="5"/>
      <c r="E79" s="5"/>
      <c r="F79" s="5"/>
      <c r="G79" s="5"/>
      <c r="H79" s="5"/>
      <c r="I79" s="5"/>
      <c r="J79" s="10"/>
      <c r="K79" s="10"/>
      <c r="L79" s="10"/>
      <c r="M79" s="10"/>
      <c r="N79" s="10"/>
      <c r="O79" s="10"/>
    </row>
    <row r="80" spans="2:15">
      <c r="C80" s="5"/>
      <c r="D80" s="5"/>
      <c r="E80" s="5"/>
      <c r="F80" s="5"/>
      <c r="G80" s="5"/>
      <c r="H80" s="5"/>
      <c r="I80" s="5"/>
      <c r="J80" s="10"/>
      <c r="K80" s="10"/>
      <c r="L80" s="10"/>
      <c r="M80" s="10"/>
      <c r="N80" s="10"/>
      <c r="O80" s="10"/>
    </row>
    <row r="81" spans="3:15">
      <c r="C81" s="5"/>
      <c r="D81" s="5"/>
      <c r="E81" s="5"/>
      <c r="F81" s="5"/>
      <c r="G81" s="5"/>
      <c r="H81" s="5"/>
      <c r="I81" s="5"/>
      <c r="J81" s="10"/>
      <c r="K81" s="10"/>
      <c r="L81" s="10"/>
      <c r="M81" s="10"/>
      <c r="N81" s="10"/>
      <c r="O81" s="10"/>
    </row>
    <row r="82" spans="3:15">
      <c r="C82" s="5"/>
      <c r="D82" s="5"/>
      <c r="E82" s="5"/>
      <c r="F82" s="5"/>
      <c r="G82" s="5"/>
      <c r="H82" s="5"/>
      <c r="I82" s="5"/>
      <c r="J82" s="10"/>
      <c r="K82" s="10"/>
      <c r="L82" s="10"/>
      <c r="M82" s="10"/>
      <c r="N82" s="10"/>
      <c r="O82" s="10"/>
    </row>
    <row r="83" spans="3:15">
      <c r="C83" s="5"/>
      <c r="D83" s="5"/>
      <c r="E83" s="5"/>
      <c r="F83" s="5"/>
      <c r="G83" s="5"/>
      <c r="H83" s="5"/>
      <c r="I83" s="5"/>
      <c r="J83" s="10"/>
      <c r="K83" s="10"/>
      <c r="L83" s="10"/>
      <c r="M83" s="10"/>
      <c r="N83" s="10"/>
      <c r="O83" s="10"/>
    </row>
    <row r="84" spans="3:15">
      <c r="C84" s="5"/>
      <c r="D84" s="5"/>
      <c r="E84" s="5"/>
      <c r="F84" s="5"/>
      <c r="G84" s="5"/>
      <c r="H84" s="5"/>
      <c r="I84" s="5"/>
      <c r="J84" s="10"/>
      <c r="K84" s="10"/>
      <c r="L84" s="10"/>
      <c r="M84" s="10"/>
      <c r="N84" s="10"/>
      <c r="O84" s="10"/>
    </row>
    <row r="85" spans="3:15">
      <c r="C85" s="5"/>
      <c r="D85" s="5"/>
      <c r="E85" s="5"/>
      <c r="F85" s="5"/>
      <c r="G85" s="5"/>
      <c r="H85" s="5"/>
      <c r="I85" s="5"/>
      <c r="J85" s="10"/>
      <c r="K85" s="10"/>
      <c r="L85" s="10"/>
      <c r="M85" s="10"/>
      <c r="N85" s="10"/>
      <c r="O85" s="10"/>
    </row>
    <row r="86" spans="3:15">
      <c r="C86" s="5"/>
      <c r="D86" s="5"/>
      <c r="E86" s="5"/>
      <c r="F86" s="5"/>
      <c r="G86" s="5"/>
      <c r="H86" s="5"/>
      <c r="I86" s="5"/>
      <c r="J86" s="10"/>
      <c r="K86" s="10"/>
      <c r="L86" s="10"/>
      <c r="M86" s="10"/>
      <c r="N86" s="10"/>
      <c r="O86" s="10"/>
    </row>
    <row r="87" spans="3:15">
      <c r="C87" s="5"/>
      <c r="D87" s="5"/>
      <c r="E87" s="5"/>
      <c r="F87" s="5"/>
      <c r="G87" s="5"/>
      <c r="H87" s="5"/>
      <c r="I87" s="5"/>
      <c r="J87" s="10"/>
      <c r="K87" s="10"/>
      <c r="L87" s="10"/>
      <c r="M87" s="10"/>
      <c r="N87" s="10"/>
      <c r="O87" s="10"/>
    </row>
    <row r="88" spans="3:15">
      <c r="C88" s="5"/>
      <c r="D88" s="5"/>
      <c r="E88" s="5"/>
      <c r="F88" s="5"/>
      <c r="G88" s="5"/>
      <c r="H88" s="5"/>
      <c r="I88" s="5"/>
      <c r="J88" s="10"/>
      <c r="K88" s="10"/>
      <c r="L88" s="10"/>
      <c r="M88" s="10"/>
      <c r="N88" s="10"/>
      <c r="O88" s="10"/>
    </row>
    <row r="89" spans="3:15">
      <c r="C89" s="5"/>
      <c r="D89" s="5"/>
      <c r="E89" s="5"/>
      <c r="F89" s="5"/>
      <c r="G89" s="5"/>
      <c r="H89" s="5"/>
      <c r="I89" s="5"/>
      <c r="J89" s="10"/>
      <c r="K89" s="10"/>
      <c r="L89" s="10"/>
      <c r="M89" s="10"/>
      <c r="N89" s="10"/>
      <c r="O89" s="10"/>
    </row>
    <row r="90" spans="3:15">
      <c r="C90" s="5"/>
      <c r="D90" s="5"/>
      <c r="E90" s="5"/>
      <c r="F90" s="5"/>
      <c r="G90" s="5"/>
      <c r="H90" s="5"/>
      <c r="I90" s="5"/>
      <c r="J90" s="10"/>
      <c r="K90" s="10"/>
      <c r="L90" s="10"/>
      <c r="M90" s="10"/>
      <c r="N90" s="10"/>
      <c r="O90" s="10"/>
    </row>
    <row r="91" spans="3:15">
      <c r="C91" s="5"/>
      <c r="D91" s="5"/>
      <c r="E91" s="5"/>
      <c r="F91" s="5"/>
      <c r="G91" s="5"/>
      <c r="H91" s="5"/>
      <c r="I91" s="5"/>
      <c r="J91" s="10"/>
      <c r="K91" s="10"/>
      <c r="L91" s="10"/>
      <c r="M91" s="10"/>
      <c r="N91" s="10"/>
      <c r="O91" s="10"/>
    </row>
    <row r="92" spans="3:15">
      <c r="C92" s="5"/>
      <c r="D92" s="5"/>
      <c r="E92" s="5"/>
      <c r="F92" s="5"/>
      <c r="G92" s="5"/>
      <c r="H92" s="5"/>
      <c r="I92" s="5"/>
      <c r="J92" s="10"/>
      <c r="K92" s="10"/>
      <c r="L92" s="10"/>
      <c r="M92" s="10"/>
      <c r="N92" s="10"/>
      <c r="O92" s="10"/>
    </row>
    <row r="93" spans="3:15">
      <c r="C93" s="5"/>
      <c r="D93" s="5"/>
      <c r="E93" s="5"/>
      <c r="F93" s="5"/>
      <c r="G93" s="5"/>
      <c r="H93" s="5"/>
      <c r="I93" s="5"/>
      <c r="J93" s="10"/>
      <c r="K93" s="10"/>
      <c r="L93" s="10"/>
      <c r="M93" s="10"/>
      <c r="N93" s="10"/>
      <c r="O93" s="10"/>
    </row>
    <row r="94" spans="3:15">
      <c r="C94" s="5"/>
      <c r="D94" s="5"/>
      <c r="E94" s="5"/>
      <c r="F94" s="5"/>
      <c r="G94" s="5"/>
      <c r="H94" s="5"/>
      <c r="I94" s="5"/>
      <c r="J94" s="10"/>
      <c r="K94" s="10"/>
      <c r="L94" s="10"/>
      <c r="M94" s="10"/>
      <c r="N94" s="10"/>
      <c r="O94" s="10"/>
    </row>
    <row r="95" spans="3:15">
      <c r="C95" s="5"/>
      <c r="D95" s="5"/>
      <c r="E95" s="5"/>
      <c r="F95" s="5"/>
      <c r="G95" s="5"/>
      <c r="H95" s="5"/>
      <c r="I95" s="5"/>
      <c r="J95" s="10"/>
      <c r="K95" s="10"/>
      <c r="L95" s="10"/>
      <c r="M95" s="10"/>
      <c r="N95" s="10"/>
      <c r="O95" s="10"/>
    </row>
    <row r="96" spans="3:15">
      <c r="C96" s="5"/>
      <c r="D96" s="5"/>
      <c r="E96" s="5"/>
      <c r="F96" s="5"/>
      <c r="G96" s="5"/>
      <c r="H96" s="5"/>
      <c r="I96" s="5"/>
      <c r="J96" s="10"/>
      <c r="K96" s="10"/>
      <c r="L96" s="10"/>
      <c r="M96" s="10"/>
      <c r="N96" s="10"/>
      <c r="O96" s="10"/>
    </row>
    <row r="97" spans="3:15">
      <c r="C97" s="5"/>
      <c r="D97" s="5"/>
      <c r="E97" s="5"/>
      <c r="F97" s="5"/>
      <c r="G97" s="5"/>
      <c r="H97" s="5"/>
      <c r="I97" s="5"/>
      <c r="J97" s="10"/>
      <c r="K97" s="10"/>
      <c r="L97" s="10"/>
      <c r="M97" s="10"/>
      <c r="N97" s="10"/>
      <c r="O97" s="10"/>
    </row>
    <row r="98" spans="3:15">
      <c r="C98" s="5"/>
      <c r="D98" s="5"/>
      <c r="E98" s="5"/>
      <c r="F98" s="5"/>
      <c r="G98" s="5"/>
      <c r="H98" s="5"/>
      <c r="I98" s="5"/>
      <c r="J98" s="10"/>
      <c r="K98" s="10"/>
      <c r="L98" s="10"/>
      <c r="M98" s="10"/>
      <c r="N98" s="10"/>
      <c r="O98" s="10"/>
    </row>
    <row r="99" spans="3:15">
      <c r="C99" s="5"/>
      <c r="D99" s="5"/>
      <c r="E99" s="5"/>
      <c r="F99" s="5"/>
      <c r="G99" s="5"/>
      <c r="H99" s="5"/>
      <c r="I99" s="5"/>
      <c r="J99" s="10"/>
      <c r="K99" s="10"/>
      <c r="L99" s="10"/>
      <c r="M99" s="10"/>
      <c r="N99" s="10"/>
      <c r="O99" s="10"/>
    </row>
    <row r="100" spans="3:15">
      <c r="C100" s="5"/>
      <c r="D100" s="5"/>
      <c r="E100" s="5"/>
      <c r="F100" s="5"/>
      <c r="G100" s="5"/>
      <c r="H100" s="5"/>
      <c r="I100" s="5"/>
      <c r="J100" s="10"/>
      <c r="K100" s="10"/>
      <c r="L100" s="10"/>
      <c r="M100" s="10"/>
      <c r="N100" s="10"/>
      <c r="O100" s="10"/>
    </row>
    <row r="101" spans="3:15">
      <c r="C101" s="5"/>
      <c r="D101" s="5"/>
      <c r="E101" s="5"/>
      <c r="F101" s="5"/>
      <c r="G101" s="5"/>
      <c r="H101" s="5"/>
      <c r="I101" s="5"/>
      <c r="J101" s="10"/>
      <c r="K101" s="10"/>
      <c r="L101" s="10"/>
      <c r="M101" s="10"/>
      <c r="N101" s="10"/>
      <c r="O101" s="10"/>
    </row>
    <row r="102" spans="3:15">
      <c r="C102" s="5"/>
      <c r="D102" s="5"/>
      <c r="E102" s="5"/>
      <c r="F102" s="5"/>
      <c r="G102" s="5"/>
      <c r="H102" s="5"/>
      <c r="I102" s="5"/>
      <c r="J102" s="10"/>
      <c r="K102" s="10"/>
      <c r="L102" s="10"/>
      <c r="M102" s="10"/>
      <c r="N102" s="10"/>
      <c r="O102" s="10"/>
    </row>
    <row r="103" spans="3:15">
      <c r="C103" s="5"/>
      <c r="D103" s="5"/>
      <c r="E103" s="5"/>
      <c r="F103" s="5"/>
      <c r="G103" s="5"/>
      <c r="H103" s="5"/>
      <c r="I103" s="5"/>
      <c r="J103" s="10"/>
      <c r="K103" s="10"/>
      <c r="L103" s="10"/>
      <c r="M103" s="10"/>
      <c r="N103" s="10"/>
      <c r="O103" s="10"/>
    </row>
    <row r="104" spans="3:15">
      <c r="C104" s="5"/>
      <c r="D104" s="5"/>
      <c r="E104" s="5"/>
      <c r="F104" s="5"/>
      <c r="G104" s="5"/>
      <c r="H104" s="5"/>
      <c r="I104" s="5"/>
      <c r="J104" s="10"/>
      <c r="K104" s="10"/>
      <c r="L104" s="10"/>
      <c r="M104" s="10"/>
      <c r="N104" s="10"/>
      <c r="O104" s="10"/>
    </row>
    <row r="105" spans="3:15">
      <c r="C105" s="5"/>
      <c r="D105" s="5"/>
      <c r="E105" s="5"/>
      <c r="F105" s="5"/>
      <c r="G105" s="5"/>
      <c r="H105" s="5"/>
      <c r="I105" s="5"/>
      <c r="J105" s="10"/>
      <c r="K105" s="10"/>
      <c r="L105" s="10"/>
      <c r="M105" s="10"/>
      <c r="N105" s="10"/>
      <c r="O105" s="10"/>
    </row>
    <row r="106" spans="3:15">
      <c r="C106" s="5"/>
      <c r="D106" s="5"/>
      <c r="E106" s="5"/>
      <c r="F106" s="5"/>
      <c r="G106" s="5"/>
      <c r="H106" s="5"/>
      <c r="I106" s="5"/>
      <c r="J106" s="10"/>
      <c r="K106" s="10"/>
      <c r="L106" s="10"/>
      <c r="M106" s="10"/>
      <c r="N106" s="10"/>
      <c r="O106" s="10"/>
    </row>
    <row r="107" spans="3:15">
      <c r="C107" s="5"/>
      <c r="D107" s="5"/>
      <c r="E107" s="5"/>
      <c r="F107" s="5"/>
      <c r="G107" s="5"/>
      <c r="H107" s="5"/>
      <c r="I107" s="5"/>
      <c r="J107" s="10"/>
      <c r="K107" s="10"/>
      <c r="L107" s="10"/>
      <c r="M107" s="10"/>
      <c r="N107" s="10"/>
      <c r="O107" s="10"/>
    </row>
    <row r="108" spans="3:15">
      <c r="C108" s="5"/>
      <c r="D108" s="5"/>
      <c r="E108" s="5"/>
      <c r="F108" s="5"/>
      <c r="G108" s="5"/>
      <c r="H108" s="5"/>
      <c r="I108" s="5"/>
      <c r="J108" s="10"/>
      <c r="K108" s="10"/>
      <c r="L108" s="10"/>
      <c r="M108" s="10"/>
      <c r="N108" s="10"/>
      <c r="O108" s="10"/>
    </row>
    <row r="109" spans="3:15">
      <c r="C109" s="5"/>
      <c r="D109" s="5"/>
      <c r="E109" s="5"/>
      <c r="F109" s="5"/>
      <c r="G109" s="5"/>
      <c r="H109" s="5"/>
      <c r="I109" s="5"/>
      <c r="J109" s="10"/>
      <c r="K109" s="10"/>
      <c r="L109" s="10"/>
      <c r="M109" s="10"/>
      <c r="N109" s="10"/>
      <c r="O109" s="10"/>
    </row>
    <row r="110" spans="3:15">
      <c r="C110" s="5"/>
      <c r="D110" s="5"/>
      <c r="E110" s="5"/>
      <c r="F110" s="5"/>
      <c r="G110" s="5"/>
      <c r="H110" s="5"/>
      <c r="I110" s="5"/>
      <c r="J110" s="11"/>
      <c r="K110" s="11"/>
      <c r="L110" s="11"/>
      <c r="M110" s="11"/>
      <c r="N110" s="11"/>
      <c r="O110" s="11"/>
    </row>
    <row r="111" spans="3:15">
      <c r="C111" s="5"/>
      <c r="D111" s="5"/>
      <c r="E111" s="5"/>
      <c r="F111" s="5"/>
      <c r="G111" s="5"/>
      <c r="H111" s="5"/>
      <c r="I111" s="5"/>
      <c r="J111" s="11"/>
      <c r="K111" s="11"/>
      <c r="L111" s="11"/>
      <c r="M111" s="11"/>
      <c r="N111" s="11"/>
      <c r="O111" s="11"/>
    </row>
    <row r="112" spans="3:15">
      <c r="C112" s="5"/>
      <c r="D112" s="5"/>
      <c r="E112" s="5"/>
      <c r="F112" s="5"/>
      <c r="G112" s="5"/>
      <c r="H112" s="5"/>
      <c r="I112" s="5"/>
      <c r="J112" s="11"/>
      <c r="K112" s="11"/>
      <c r="L112" s="11"/>
      <c r="M112" s="11"/>
      <c r="N112" s="11"/>
      <c r="O112" s="11"/>
    </row>
    <row r="113" spans="3:15">
      <c r="C113" s="5"/>
      <c r="D113" s="5"/>
      <c r="E113" s="5"/>
      <c r="F113" s="5"/>
      <c r="G113" s="5"/>
      <c r="H113" s="5"/>
      <c r="I113" s="5"/>
      <c r="J113" s="11"/>
      <c r="K113" s="11"/>
      <c r="L113" s="11"/>
      <c r="M113" s="11"/>
      <c r="N113" s="11"/>
      <c r="O113" s="11"/>
    </row>
    <row r="114" spans="3:15">
      <c r="C114" s="5"/>
      <c r="D114" s="5"/>
      <c r="E114" s="5"/>
      <c r="F114" s="5"/>
      <c r="G114" s="5"/>
      <c r="H114" s="5"/>
      <c r="I114" s="5"/>
      <c r="J114" s="11"/>
      <c r="K114" s="11"/>
      <c r="L114" s="11"/>
      <c r="M114" s="11"/>
      <c r="N114" s="11"/>
      <c r="O114" s="11"/>
    </row>
    <row r="115" spans="3:15">
      <c r="C115" s="5"/>
      <c r="D115" s="5"/>
      <c r="E115" s="5"/>
      <c r="F115" s="5"/>
      <c r="G115" s="5"/>
      <c r="H115" s="5"/>
      <c r="I115" s="5"/>
      <c r="J115" s="11"/>
      <c r="K115" s="11"/>
      <c r="L115" s="11"/>
      <c r="M115" s="11"/>
      <c r="N115" s="11"/>
      <c r="O115" s="11"/>
    </row>
    <row r="116" spans="3:15">
      <c r="C116" s="5"/>
      <c r="D116" s="5"/>
      <c r="E116" s="5"/>
      <c r="F116" s="5"/>
      <c r="G116" s="5"/>
      <c r="H116" s="5"/>
      <c r="I116" s="5"/>
      <c r="J116" s="11"/>
      <c r="K116" s="11"/>
      <c r="L116" s="11"/>
      <c r="M116" s="11"/>
      <c r="N116" s="11"/>
      <c r="O116" s="11"/>
    </row>
    <row r="117" spans="3:15">
      <c r="C117" s="5"/>
      <c r="D117" s="5"/>
      <c r="E117" s="5"/>
      <c r="F117" s="5"/>
      <c r="G117" s="5"/>
      <c r="H117" s="5"/>
      <c r="I117" s="5"/>
      <c r="J117" s="11"/>
      <c r="K117" s="11"/>
      <c r="L117" s="11"/>
      <c r="M117" s="11"/>
      <c r="N117" s="11"/>
      <c r="O117" s="11"/>
    </row>
    <row r="118" spans="3:15">
      <c r="C118" s="5"/>
      <c r="D118" s="5"/>
      <c r="E118" s="5"/>
      <c r="F118" s="5"/>
      <c r="G118" s="5"/>
      <c r="H118" s="5"/>
      <c r="I118" s="5"/>
      <c r="J118" s="11"/>
      <c r="K118" s="11"/>
      <c r="L118" s="11"/>
      <c r="M118" s="11"/>
      <c r="N118" s="11"/>
      <c r="O118" s="11"/>
    </row>
    <row r="119" spans="3:15">
      <c r="C119" s="5"/>
      <c r="D119" s="5"/>
      <c r="E119" s="5"/>
      <c r="F119" s="5"/>
      <c r="G119" s="5"/>
      <c r="H119" s="5"/>
      <c r="I119" s="5"/>
      <c r="J119" s="11"/>
      <c r="K119" s="11"/>
      <c r="L119" s="11"/>
      <c r="M119" s="11"/>
      <c r="N119" s="11"/>
      <c r="O119" s="11"/>
    </row>
    <row r="120" spans="3:15">
      <c r="C120" s="5"/>
      <c r="D120" s="5"/>
      <c r="E120" s="5"/>
      <c r="F120" s="5"/>
      <c r="G120" s="5"/>
      <c r="H120" s="5"/>
      <c r="I120" s="5"/>
      <c r="J120" s="11"/>
      <c r="K120" s="11"/>
      <c r="L120" s="11"/>
      <c r="M120" s="11"/>
      <c r="N120" s="11"/>
      <c r="O120" s="11"/>
    </row>
    <row r="121" spans="3:15">
      <c r="C121" s="5"/>
      <c r="D121" s="5"/>
      <c r="E121" s="5"/>
      <c r="F121" s="5"/>
      <c r="G121" s="5"/>
      <c r="H121" s="5"/>
      <c r="I121" s="5"/>
      <c r="J121" s="11"/>
      <c r="K121" s="11"/>
      <c r="L121" s="11"/>
      <c r="M121" s="11"/>
      <c r="N121" s="11"/>
      <c r="O121" s="11"/>
    </row>
    <row r="122" spans="3:15">
      <c r="C122" s="5"/>
      <c r="D122" s="5"/>
      <c r="E122" s="5"/>
      <c r="F122" s="5"/>
      <c r="G122" s="5"/>
      <c r="H122" s="5"/>
      <c r="I122" s="5"/>
      <c r="J122" s="11"/>
      <c r="K122" s="11"/>
      <c r="L122" s="11"/>
      <c r="M122" s="11"/>
      <c r="N122" s="11"/>
      <c r="O122" s="11"/>
    </row>
    <row r="123" spans="3:15">
      <c r="C123" s="5"/>
      <c r="D123" s="5"/>
      <c r="E123" s="5"/>
      <c r="F123" s="5"/>
      <c r="G123" s="5"/>
      <c r="H123" s="5"/>
      <c r="I123" s="5"/>
      <c r="J123" s="11"/>
      <c r="K123" s="11"/>
      <c r="L123" s="11"/>
      <c r="M123" s="11"/>
      <c r="N123" s="11"/>
      <c r="O123" s="11"/>
    </row>
    <row r="124" spans="3:15">
      <c r="C124" s="5"/>
      <c r="D124" s="5"/>
      <c r="E124" s="5"/>
      <c r="F124" s="5"/>
      <c r="G124" s="5"/>
      <c r="H124" s="5"/>
      <c r="I124" s="5"/>
      <c r="J124" s="11"/>
      <c r="K124" s="11"/>
      <c r="L124" s="11"/>
      <c r="M124" s="11"/>
      <c r="N124" s="11"/>
      <c r="O124" s="11"/>
    </row>
    <row r="125" spans="3:15">
      <c r="C125" s="5"/>
      <c r="D125" s="5"/>
      <c r="E125" s="5"/>
      <c r="F125" s="5"/>
      <c r="G125" s="5"/>
      <c r="H125" s="5"/>
      <c r="I125" s="5"/>
      <c r="J125" s="11"/>
      <c r="K125" s="11"/>
      <c r="L125" s="11"/>
      <c r="M125" s="11"/>
      <c r="N125" s="11"/>
      <c r="O125" s="11"/>
    </row>
    <row r="126" spans="3:15">
      <c r="C126" s="5"/>
      <c r="D126" s="5"/>
      <c r="E126" s="5"/>
      <c r="F126" s="5"/>
      <c r="G126" s="5"/>
      <c r="H126" s="5"/>
      <c r="I126" s="5"/>
      <c r="J126" s="11"/>
      <c r="K126" s="11"/>
      <c r="L126" s="11"/>
      <c r="M126" s="11"/>
      <c r="N126" s="11"/>
      <c r="O126" s="11"/>
    </row>
    <row r="127" spans="3:15">
      <c r="C127" s="5"/>
      <c r="D127" s="5"/>
      <c r="E127" s="5"/>
      <c r="F127" s="5"/>
      <c r="G127" s="5"/>
      <c r="H127" s="5"/>
      <c r="I127" s="5"/>
      <c r="J127" s="11"/>
      <c r="K127" s="11"/>
      <c r="L127" s="11"/>
      <c r="M127" s="11"/>
      <c r="N127" s="11"/>
      <c r="O127" s="11"/>
    </row>
    <row r="128" spans="3:15">
      <c r="C128" s="5"/>
      <c r="D128" s="5"/>
      <c r="E128" s="5"/>
      <c r="F128" s="5"/>
      <c r="G128" s="5"/>
      <c r="H128" s="5"/>
      <c r="I128" s="5"/>
      <c r="J128" s="11"/>
      <c r="K128" s="11"/>
      <c r="L128" s="11"/>
      <c r="M128" s="11"/>
      <c r="N128" s="11"/>
      <c r="O128" s="11"/>
    </row>
    <row r="129" spans="3:15">
      <c r="C129" s="5"/>
      <c r="D129" s="5"/>
      <c r="E129" s="5"/>
      <c r="F129" s="5"/>
      <c r="G129" s="5"/>
      <c r="H129" s="5"/>
      <c r="I129" s="5"/>
      <c r="J129" s="11"/>
      <c r="K129" s="11"/>
      <c r="L129" s="11"/>
      <c r="M129" s="11"/>
      <c r="N129" s="11"/>
      <c r="O129" s="11"/>
    </row>
    <row r="130" spans="3:15">
      <c r="C130" s="5"/>
      <c r="D130" s="5"/>
      <c r="E130" s="5"/>
      <c r="F130" s="5"/>
      <c r="G130" s="5"/>
      <c r="H130" s="5"/>
      <c r="I130" s="5"/>
      <c r="J130" s="11"/>
      <c r="K130" s="11"/>
      <c r="L130" s="11"/>
      <c r="M130" s="11"/>
      <c r="N130" s="11"/>
      <c r="O130" s="11"/>
    </row>
    <row r="131" spans="3:15">
      <c r="C131" s="5"/>
      <c r="D131" s="5"/>
      <c r="E131" s="5"/>
      <c r="F131" s="5"/>
      <c r="G131" s="5"/>
      <c r="H131" s="5"/>
      <c r="I131" s="5"/>
      <c r="J131" s="11"/>
      <c r="K131" s="11"/>
      <c r="L131" s="11"/>
      <c r="M131" s="11"/>
      <c r="N131" s="11"/>
      <c r="O131" s="11"/>
    </row>
    <row r="132" spans="3:15">
      <c r="C132" s="5"/>
      <c r="D132" s="5"/>
      <c r="E132" s="5"/>
      <c r="F132" s="5"/>
      <c r="G132" s="5"/>
      <c r="H132" s="5"/>
      <c r="I132" s="5"/>
      <c r="J132" s="11"/>
      <c r="K132" s="11"/>
      <c r="L132" s="11"/>
      <c r="M132" s="11"/>
      <c r="N132" s="11"/>
      <c r="O132" s="11"/>
    </row>
    <row r="133" spans="3:15">
      <c r="C133" s="5"/>
      <c r="D133" s="5"/>
      <c r="E133" s="5"/>
      <c r="F133" s="5"/>
      <c r="G133" s="5"/>
      <c r="H133" s="5"/>
      <c r="I133" s="5"/>
      <c r="J133" s="11"/>
      <c r="K133" s="11"/>
      <c r="L133" s="11"/>
      <c r="M133" s="11"/>
      <c r="N133" s="11"/>
      <c r="O133" s="11"/>
    </row>
    <row r="134" spans="3:15">
      <c r="C134" s="5"/>
      <c r="D134" s="5"/>
      <c r="E134" s="5"/>
      <c r="F134" s="5"/>
      <c r="G134" s="5"/>
      <c r="H134" s="5"/>
      <c r="I134" s="5"/>
      <c r="J134" s="11"/>
      <c r="K134" s="11"/>
      <c r="L134" s="11"/>
      <c r="M134" s="11"/>
      <c r="N134" s="11"/>
      <c r="O134" s="11"/>
    </row>
    <row r="135" spans="3:15">
      <c r="J135" s="11"/>
      <c r="K135" s="11"/>
      <c r="L135" s="11"/>
      <c r="M135" s="11"/>
      <c r="N135" s="11"/>
      <c r="O135" s="11"/>
    </row>
    <row r="136" spans="3:15">
      <c r="J136" s="11"/>
      <c r="K136" s="11"/>
      <c r="L136" s="11"/>
      <c r="M136" s="11"/>
      <c r="N136" s="11"/>
      <c r="O136" s="11"/>
    </row>
    <row r="137" spans="3:15">
      <c r="J137" s="11"/>
      <c r="K137" s="11"/>
      <c r="L137" s="11"/>
      <c r="M137" s="11"/>
      <c r="N137" s="11"/>
      <c r="O137" s="11"/>
    </row>
    <row r="138" spans="3:15">
      <c r="J138" s="11"/>
      <c r="K138" s="11"/>
      <c r="L138" s="11"/>
      <c r="M138" s="11"/>
      <c r="N138" s="11"/>
      <c r="O138" s="11"/>
    </row>
    <row r="139" spans="3:15">
      <c r="J139" s="11"/>
      <c r="K139" s="11"/>
      <c r="L139" s="11"/>
      <c r="M139" s="11"/>
      <c r="N139" s="11"/>
      <c r="O139" s="11"/>
    </row>
    <row r="140" spans="3:15">
      <c r="J140" s="11"/>
      <c r="K140" s="11"/>
      <c r="L140" s="11"/>
      <c r="M140" s="11"/>
      <c r="N140" s="11"/>
      <c r="O140" s="11"/>
    </row>
    <row r="141" spans="3:15">
      <c r="J141" s="11"/>
      <c r="K141" s="11"/>
      <c r="L141" s="11"/>
      <c r="M141" s="11"/>
      <c r="N141" s="11"/>
      <c r="O141" s="11"/>
    </row>
    <row r="142" spans="3:15">
      <c r="J142" s="11"/>
      <c r="K142" s="11"/>
      <c r="L142" s="11"/>
      <c r="M142" s="11"/>
      <c r="N142" s="11"/>
      <c r="O142" s="11"/>
    </row>
    <row r="143" spans="3:15">
      <c r="J143" s="11"/>
      <c r="K143" s="11"/>
      <c r="L143" s="11"/>
      <c r="M143" s="11"/>
      <c r="N143" s="11"/>
      <c r="O143" s="11"/>
    </row>
    <row r="144" spans="3:15">
      <c r="J144" s="11"/>
      <c r="K144" s="11"/>
      <c r="L144" s="11"/>
      <c r="M144" s="11"/>
      <c r="N144" s="11"/>
      <c r="O144" s="11"/>
    </row>
    <row r="145" spans="10:15">
      <c r="J145" s="11"/>
      <c r="K145" s="11"/>
      <c r="L145" s="11"/>
      <c r="M145" s="11"/>
      <c r="N145" s="11"/>
      <c r="O145" s="11"/>
    </row>
    <row r="146" spans="10:15">
      <c r="J146" s="11"/>
      <c r="K146" s="11"/>
      <c r="L146" s="11"/>
      <c r="M146" s="11"/>
      <c r="N146" s="11"/>
      <c r="O146" s="11"/>
    </row>
    <row r="147" spans="10:15">
      <c r="J147" s="11"/>
      <c r="K147" s="11"/>
      <c r="L147" s="11"/>
      <c r="M147" s="11"/>
      <c r="N147" s="11"/>
      <c r="O147" s="11"/>
    </row>
    <row r="148" spans="10:15">
      <c r="J148" s="11"/>
      <c r="K148" s="11"/>
      <c r="L148" s="11"/>
      <c r="M148" s="11"/>
      <c r="N148" s="11"/>
      <c r="O148" s="11"/>
    </row>
    <row r="149" spans="10:15">
      <c r="J149" s="11"/>
      <c r="K149" s="11"/>
      <c r="L149" s="11"/>
      <c r="M149" s="11"/>
      <c r="N149" s="11"/>
      <c r="O149" s="11"/>
    </row>
    <row r="150" spans="10:15">
      <c r="J150" s="11"/>
      <c r="K150" s="11"/>
      <c r="L150" s="11"/>
      <c r="M150" s="11"/>
      <c r="N150" s="11"/>
      <c r="O150" s="11"/>
    </row>
    <row r="151" spans="10:15">
      <c r="J151" s="11"/>
      <c r="K151" s="11"/>
      <c r="L151" s="11"/>
      <c r="M151" s="11"/>
      <c r="N151" s="11"/>
      <c r="O151" s="11"/>
    </row>
    <row r="152" spans="10:15">
      <c r="J152" s="11"/>
      <c r="K152" s="11"/>
      <c r="L152" s="11"/>
      <c r="M152" s="11"/>
      <c r="N152" s="11"/>
      <c r="O152" s="11"/>
    </row>
    <row r="153" spans="10:15">
      <c r="J153" s="11"/>
      <c r="K153" s="11"/>
      <c r="L153" s="11"/>
      <c r="M153" s="11"/>
      <c r="N153" s="11"/>
      <c r="O153" s="11"/>
    </row>
    <row r="154" spans="10:15">
      <c r="J154" s="11"/>
      <c r="K154" s="11"/>
      <c r="L154" s="11"/>
      <c r="M154" s="11"/>
      <c r="N154" s="11"/>
      <c r="O154" s="11"/>
    </row>
    <row r="155" spans="10:15">
      <c r="J155" s="11"/>
      <c r="K155" s="11"/>
      <c r="L155" s="11"/>
      <c r="M155" s="11"/>
      <c r="N155" s="11"/>
      <c r="O155" s="11"/>
    </row>
    <row r="156" spans="10:15">
      <c r="J156" s="11"/>
      <c r="K156" s="11"/>
      <c r="L156" s="11"/>
      <c r="M156" s="11"/>
      <c r="N156" s="11"/>
      <c r="O156" s="11"/>
    </row>
    <row r="157" spans="10:15">
      <c r="J157" s="11"/>
      <c r="K157" s="11"/>
      <c r="L157" s="11"/>
      <c r="M157" s="11"/>
      <c r="N157" s="11"/>
      <c r="O157" s="11"/>
    </row>
    <row r="158" spans="10:15">
      <c r="J158" s="11"/>
      <c r="K158" s="11"/>
      <c r="L158" s="11"/>
      <c r="M158" s="11"/>
      <c r="N158" s="11"/>
      <c r="O158" s="11"/>
    </row>
    <row r="159" spans="10:15">
      <c r="J159" s="11"/>
      <c r="K159" s="11"/>
      <c r="L159" s="11"/>
      <c r="M159" s="11"/>
      <c r="N159" s="11"/>
      <c r="O159" s="11"/>
    </row>
    <row r="160" spans="10:15">
      <c r="J160" s="11"/>
      <c r="K160" s="11"/>
      <c r="L160" s="11"/>
      <c r="M160" s="11"/>
      <c r="N160" s="11"/>
      <c r="O160" s="11"/>
    </row>
    <row r="161" spans="10:15">
      <c r="J161" s="11"/>
      <c r="K161" s="11"/>
      <c r="L161" s="11"/>
      <c r="M161" s="11"/>
      <c r="N161" s="11"/>
      <c r="O161" s="11"/>
    </row>
    <row r="162" spans="10:15">
      <c r="J162" s="11"/>
      <c r="K162" s="11"/>
      <c r="L162" s="11"/>
      <c r="M162" s="11"/>
      <c r="N162" s="11"/>
      <c r="O162" s="11"/>
    </row>
    <row r="163" spans="10:15">
      <c r="J163" s="11"/>
      <c r="K163" s="11"/>
      <c r="L163" s="11"/>
      <c r="M163" s="11"/>
      <c r="N163" s="11"/>
      <c r="O163" s="11"/>
    </row>
    <row r="164" spans="10:15">
      <c r="J164" s="11"/>
      <c r="K164" s="11"/>
      <c r="L164" s="11"/>
      <c r="M164" s="11"/>
      <c r="N164" s="11"/>
      <c r="O164" s="11"/>
    </row>
    <row r="165" spans="10:15">
      <c r="J165" s="11"/>
      <c r="K165" s="11"/>
      <c r="L165" s="11"/>
      <c r="M165" s="11"/>
      <c r="N165" s="11"/>
      <c r="O165" s="11"/>
    </row>
    <row r="166" spans="10:15">
      <c r="J166" s="11"/>
      <c r="K166" s="11"/>
      <c r="L166" s="11"/>
      <c r="M166" s="11"/>
      <c r="N166" s="11"/>
      <c r="O166" s="11"/>
    </row>
    <row r="167" spans="10:15">
      <c r="J167" s="11"/>
      <c r="K167" s="11"/>
      <c r="L167" s="11"/>
      <c r="M167" s="11"/>
      <c r="N167" s="11"/>
      <c r="O167" s="11"/>
    </row>
    <row r="168" spans="10:15">
      <c r="J168" s="11"/>
      <c r="K168" s="11"/>
      <c r="L168" s="11"/>
      <c r="M168" s="11"/>
      <c r="N168" s="11"/>
      <c r="O168" s="11"/>
    </row>
    <row r="169" spans="10:15">
      <c r="J169" s="11"/>
      <c r="K169" s="11"/>
      <c r="L169" s="11"/>
      <c r="M169" s="11"/>
      <c r="N169" s="11"/>
      <c r="O169" s="11"/>
    </row>
    <row r="170" spans="10:15">
      <c r="J170" s="11"/>
      <c r="K170" s="11"/>
      <c r="L170" s="11"/>
      <c r="M170" s="11"/>
      <c r="N170" s="11"/>
      <c r="O170" s="11"/>
    </row>
    <row r="171" spans="10:15">
      <c r="J171" s="11"/>
      <c r="K171" s="11"/>
      <c r="L171" s="11"/>
      <c r="M171" s="11"/>
      <c r="N171" s="11"/>
      <c r="O171" s="11"/>
    </row>
    <row r="172" spans="10:15">
      <c r="J172" s="11"/>
      <c r="K172" s="11"/>
      <c r="L172" s="11"/>
      <c r="M172" s="11"/>
      <c r="N172" s="11"/>
      <c r="O172" s="11"/>
    </row>
    <row r="173" spans="10:15">
      <c r="J173" s="11"/>
      <c r="K173" s="11"/>
      <c r="L173" s="11"/>
      <c r="M173" s="11"/>
      <c r="N173" s="11"/>
      <c r="O173" s="11"/>
    </row>
    <row r="174" spans="10:15">
      <c r="J174" s="11"/>
      <c r="K174" s="11"/>
      <c r="L174" s="11"/>
      <c r="M174" s="11"/>
      <c r="N174" s="11"/>
      <c r="O174" s="11"/>
    </row>
    <row r="175" spans="10:15">
      <c r="J175" s="11"/>
      <c r="K175" s="11"/>
      <c r="L175" s="11"/>
      <c r="M175" s="11"/>
      <c r="N175" s="11"/>
      <c r="O175" s="11"/>
    </row>
    <row r="176" spans="10:15">
      <c r="J176" s="11"/>
      <c r="K176" s="11"/>
      <c r="L176" s="11"/>
      <c r="M176" s="11"/>
      <c r="N176" s="11"/>
      <c r="O176" s="11"/>
    </row>
    <row r="177" spans="10:15">
      <c r="J177" s="11"/>
      <c r="K177" s="11"/>
      <c r="L177" s="11"/>
      <c r="M177" s="11"/>
      <c r="N177" s="11"/>
      <c r="O177" s="11"/>
    </row>
    <row r="178" spans="10:15">
      <c r="J178" s="11"/>
      <c r="K178" s="11"/>
      <c r="L178" s="11"/>
      <c r="M178" s="11"/>
      <c r="N178" s="11"/>
      <c r="O178" s="11"/>
    </row>
    <row r="179" spans="10:15">
      <c r="J179" s="11"/>
      <c r="K179" s="11"/>
      <c r="L179" s="11"/>
      <c r="M179" s="11"/>
      <c r="N179" s="11"/>
      <c r="O179" s="11"/>
    </row>
    <row r="180" spans="10:15">
      <c r="J180" s="11"/>
      <c r="K180" s="11"/>
      <c r="L180" s="11"/>
      <c r="M180" s="11"/>
      <c r="N180" s="11"/>
      <c r="O180" s="11"/>
    </row>
    <row r="181" spans="10:15">
      <c r="J181" s="11"/>
      <c r="K181" s="11"/>
      <c r="L181" s="11"/>
      <c r="M181" s="11"/>
      <c r="N181" s="11"/>
      <c r="O181" s="11"/>
    </row>
    <row r="182" spans="10:15">
      <c r="J182" s="11"/>
      <c r="K182" s="11"/>
      <c r="L182" s="11"/>
      <c r="M182" s="11"/>
      <c r="N182" s="11"/>
      <c r="O182" s="11"/>
    </row>
    <row r="183" spans="10:15">
      <c r="J183" s="11"/>
      <c r="K183" s="11"/>
      <c r="L183" s="11"/>
      <c r="M183" s="11"/>
      <c r="N183" s="11"/>
      <c r="O183" s="11"/>
    </row>
    <row r="184" spans="10:15">
      <c r="J184" s="11"/>
      <c r="K184" s="11"/>
      <c r="L184" s="11"/>
      <c r="M184" s="11"/>
      <c r="N184" s="11"/>
      <c r="O184" s="11"/>
    </row>
    <row r="185" spans="10:15">
      <c r="J185" s="11"/>
      <c r="K185" s="11"/>
      <c r="L185" s="11"/>
      <c r="M185" s="11"/>
      <c r="N185" s="11"/>
      <c r="O185" s="11"/>
    </row>
    <row r="186" spans="10:15">
      <c r="J186" s="11"/>
      <c r="K186" s="11"/>
      <c r="L186" s="11"/>
      <c r="M186" s="11"/>
      <c r="N186" s="11"/>
      <c r="O186" s="11"/>
    </row>
    <row r="187" spans="10:15">
      <c r="J187" s="11"/>
      <c r="K187" s="11"/>
      <c r="L187" s="11"/>
      <c r="M187" s="11"/>
      <c r="N187" s="11"/>
      <c r="O187" s="11"/>
    </row>
    <row r="188" spans="10:15">
      <c r="J188" s="11"/>
      <c r="K188" s="11"/>
      <c r="L188" s="11"/>
      <c r="M188" s="11"/>
      <c r="N188" s="11"/>
      <c r="O188" s="11"/>
    </row>
    <row r="189" spans="10:15">
      <c r="J189" s="11"/>
      <c r="K189" s="11"/>
      <c r="L189" s="11"/>
      <c r="M189" s="11"/>
      <c r="N189" s="11"/>
      <c r="O189" s="11"/>
    </row>
    <row r="190" spans="10:15">
      <c r="J190" s="11"/>
      <c r="K190" s="11"/>
      <c r="L190" s="11"/>
      <c r="M190" s="11"/>
      <c r="N190" s="11"/>
      <c r="O190" s="11"/>
    </row>
    <row r="191" spans="10:15">
      <c r="J191" s="11"/>
      <c r="K191" s="11"/>
      <c r="L191" s="11"/>
      <c r="M191" s="11"/>
      <c r="N191" s="11"/>
      <c r="O191" s="11"/>
    </row>
    <row r="192" spans="10:15">
      <c r="J192" s="11"/>
      <c r="K192" s="11"/>
      <c r="L192" s="11"/>
      <c r="M192" s="11"/>
      <c r="N192" s="11"/>
      <c r="O192" s="11"/>
    </row>
    <row r="193" spans="10:15">
      <c r="J193" s="11"/>
      <c r="K193" s="11"/>
      <c r="L193" s="11"/>
      <c r="M193" s="11"/>
      <c r="N193" s="11"/>
      <c r="O193" s="11"/>
    </row>
    <row r="194" spans="10:15">
      <c r="J194" s="11"/>
      <c r="K194" s="11"/>
      <c r="L194" s="11"/>
      <c r="M194" s="11"/>
      <c r="N194" s="11"/>
      <c r="O194" s="11"/>
    </row>
    <row r="195" spans="10:15">
      <c r="J195" s="11"/>
      <c r="K195" s="11"/>
      <c r="L195" s="11"/>
      <c r="M195" s="11"/>
      <c r="N195" s="11"/>
      <c r="O195" s="11"/>
    </row>
    <row r="196" spans="10:15">
      <c r="J196" s="11"/>
      <c r="K196" s="11"/>
      <c r="L196" s="11"/>
      <c r="M196" s="11"/>
      <c r="N196" s="11"/>
      <c r="O196" s="11"/>
    </row>
    <row r="197" spans="10:15">
      <c r="J197" s="11"/>
      <c r="K197" s="11"/>
      <c r="L197" s="11"/>
      <c r="M197" s="11"/>
      <c r="N197" s="11"/>
      <c r="O197" s="11"/>
    </row>
    <row r="198" spans="10:15">
      <c r="J198" s="11"/>
      <c r="K198" s="11"/>
      <c r="L198" s="11"/>
      <c r="M198" s="11"/>
      <c r="N198" s="11"/>
      <c r="O198" s="11"/>
    </row>
    <row r="199" spans="10:15">
      <c r="J199" s="11"/>
      <c r="K199" s="11"/>
      <c r="L199" s="11"/>
      <c r="M199" s="11"/>
      <c r="N199" s="11"/>
      <c r="O199" s="11"/>
    </row>
    <row r="200" spans="10:15">
      <c r="J200" s="11"/>
      <c r="K200" s="11"/>
      <c r="L200" s="11"/>
      <c r="M200" s="11"/>
      <c r="N200" s="11"/>
      <c r="O200" s="11"/>
    </row>
    <row r="201" spans="10:15">
      <c r="J201" s="11"/>
      <c r="K201" s="11"/>
      <c r="L201" s="11"/>
      <c r="M201" s="11"/>
      <c r="N201" s="11"/>
      <c r="O201" s="11"/>
    </row>
    <row r="202" spans="10:15">
      <c r="J202" s="11"/>
      <c r="K202" s="11"/>
      <c r="L202" s="11"/>
      <c r="M202" s="11"/>
      <c r="N202" s="11"/>
      <c r="O202" s="11"/>
    </row>
    <row r="203" spans="10:15">
      <c r="J203" s="11"/>
      <c r="K203" s="11"/>
      <c r="L203" s="11"/>
      <c r="M203" s="11"/>
      <c r="N203" s="11"/>
      <c r="O203" s="11"/>
    </row>
    <row r="204" spans="10:15">
      <c r="J204" s="11"/>
      <c r="K204" s="11"/>
      <c r="L204" s="11"/>
      <c r="M204" s="11"/>
      <c r="N204" s="11"/>
      <c r="O204" s="11"/>
    </row>
    <row r="205" spans="10:15">
      <c r="J205" s="11"/>
      <c r="K205" s="11"/>
      <c r="L205" s="11"/>
      <c r="M205" s="11"/>
      <c r="N205" s="11"/>
      <c r="O205" s="11"/>
    </row>
    <row r="206" spans="10:15">
      <c r="J206" s="11"/>
      <c r="K206" s="11"/>
      <c r="L206" s="11"/>
      <c r="M206" s="11"/>
      <c r="N206" s="11"/>
      <c r="O206" s="11"/>
    </row>
    <row r="207" spans="10:15">
      <c r="J207" s="11"/>
      <c r="K207" s="11"/>
      <c r="L207" s="11"/>
      <c r="M207" s="11"/>
      <c r="N207" s="11"/>
      <c r="O207" s="11"/>
    </row>
    <row r="208" spans="10:15">
      <c r="J208" s="11"/>
      <c r="K208" s="11"/>
      <c r="L208" s="11"/>
      <c r="M208" s="11"/>
      <c r="N208" s="11"/>
      <c r="O208" s="11"/>
    </row>
    <row r="209" spans="10:15">
      <c r="J209" s="11"/>
      <c r="K209" s="11"/>
      <c r="L209" s="11"/>
      <c r="M209" s="11"/>
      <c r="N209" s="11"/>
      <c r="O209" s="11"/>
    </row>
    <row r="210" spans="10:15">
      <c r="J210" s="11"/>
      <c r="K210" s="11"/>
      <c r="L210" s="11"/>
      <c r="M210" s="11"/>
      <c r="N210" s="11"/>
      <c r="O210" s="11"/>
    </row>
    <row r="211" spans="10:15">
      <c r="J211" s="11"/>
      <c r="K211" s="11"/>
      <c r="L211" s="11"/>
      <c r="M211" s="11"/>
      <c r="N211" s="11"/>
      <c r="O211" s="11"/>
    </row>
    <row r="212" spans="10:15">
      <c r="J212" s="11"/>
      <c r="K212" s="11"/>
      <c r="L212" s="11"/>
      <c r="M212" s="11"/>
      <c r="N212" s="11"/>
      <c r="O212" s="11"/>
    </row>
    <row r="213" spans="10:15">
      <c r="J213" s="11"/>
      <c r="K213" s="11"/>
      <c r="L213" s="11"/>
      <c r="M213" s="11"/>
      <c r="N213" s="11"/>
      <c r="O213" s="11"/>
    </row>
    <row r="214" spans="10:15">
      <c r="J214" s="11"/>
      <c r="K214" s="11"/>
      <c r="L214" s="11"/>
      <c r="M214" s="11"/>
      <c r="N214" s="11"/>
      <c r="O214" s="11"/>
    </row>
  </sheetData>
  <mergeCells count="3">
    <mergeCell ref="C1:H1"/>
    <mergeCell ref="J1:O1"/>
    <mergeCell ref="C54:J54"/>
  </mergeCells>
  <pageMargins left="0.70866141732283472" right="0.70866141732283472" top="0.74803149606299213" bottom="0.74803149606299213"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Denmark</vt:lpstr>
      <vt:lpstr>Finland</vt:lpstr>
      <vt:lpstr>Ireland</vt:lpstr>
      <vt:lpstr>Sweden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2006-10-20T13:27:00Z</dcterms:created>
  <dcterms:modified xsi:type="dcterms:W3CDTF">2011-10-30T15:46:43Z</dcterms:modified>
</cp:coreProperties>
</file>