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ropbox data\Chile\"/>
    </mc:Choice>
  </mc:AlternateContent>
  <bookViews>
    <workbookView xWindow="0" yWindow="0" windowWidth="20730" windowHeight="9690" tabRatio="728" activeTab="3"/>
  </bookViews>
  <sheets>
    <sheet name="Read me" sheetId="17" r:id="rId1"/>
    <sheet name="Chile Historical and Forecast D" sheetId="14" r:id="rId2"/>
    <sheet name="Chile NI from desk" sheetId="15" r:id="rId3"/>
    <sheet name="Chile VAR data" sheetId="16" r:id="rId4"/>
  </sheets>
  <externalReferences>
    <externalReference r:id="rId5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1</definedName>
    <definedName name="_AtRisk_SimSetting_RandomNumberGenerator" hidden="1">0</definedName>
    <definedName name="_AtRisk_SimSetting_ReportsList" hidden="1">16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Pal_Workbook_GUID" hidden="1">"ZJVWJAN17VC3BS1BSZIZLHYY"</definedName>
    <definedName name="RiskAfterRecalcMacro" hidden="1">"solve"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6" l="1"/>
  <c r="E21" i="16"/>
  <c r="D22" i="16"/>
  <c r="E22" i="16"/>
  <c r="D23" i="16"/>
  <c r="E23" i="16"/>
  <c r="D24" i="16"/>
  <c r="E24" i="16"/>
  <c r="D25" i="16"/>
  <c r="E25" i="16"/>
  <c r="D26" i="16"/>
  <c r="E26" i="16"/>
  <c r="D27" i="16"/>
  <c r="E27" i="16"/>
  <c r="D28" i="16"/>
  <c r="E28" i="16"/>
  <c r="D29" i="16"/>
  <c r="E29" i="16"/>
  <c r="D30" i="16"/>
  <c r="E30" i="16"/>
  <c r="D31" i="16"/>
  <c r="E31" i="16"/>
  <c r="D32" i="16"/>
  <c r="E32" i="16"/>
  <c r="D33" i="16"/>
  <c r="E33" i="16"/>
  <c r="D34" i="16"/>
  <c r="E34" i="16"/>
  <c r="D35" i="16"/>
  <c r="E35" i="16"/>
  <c r="D36" i="16"/>
  <c r="E36" i="16"/>
  <c r="D37" i="16"/>
  <c r="E37" i="16"/>
  <c r="D38" i="16"/>
  <c r="E38" i="16"/>
  <c r="D39" i="16"/>
  <c r="E39" i="16"/>
  <c r="D40" i="16"/>
  <c r="E40" i="16"/>
  <c r="D41" i="16"/>
  <c r="E41" i="16"/>
  <c r="D42" i="16"/>
  <c r="E42" i="16"/>
  <c r="D43" i="16"/>
  <c r="E43" i="16"/>
  <c r="D44" i="16"/>
  <c r="E44" i="16"/>
  <c r="E20" i="16"/>
  <c r="D20" i="16"/>
  <c r="I22" i="16" l="1"/>
  <c r="J22" i="16"/>
  <c r="I23" i="16"/>
  <c r="J23" i="16"/>
  <c r="I24" i="16"/>
  <c r="J24" i="16"/>
  <c r="I25" i="16"/>
  <c r="J25" i="16"/>
  <c r="I26" i="16"/>
  <c r="J26" i="16"/>
  <c r="I27" i="16"/>
  <c r="J27" i="16"/>
  <c r="I28" i="16"/>
  <c r="J28" i="16"/>
  <c r="I29" i="16"/>
  <c r="J29" i="16"/>
  <c r="I30" i="16"/>
  <c r="J30" i="16"/>
  <c r="I31" i="16"/>
  <c r="J31" i="16"/>
  <c r="I32" i="16"/>
  <c r="J32" i="16"/>
  <c r="I33" i="16"/>
  <c r="J33" i="16"/>
  <c r="I34" i="16"/>
  <c r="J34" i="16"/>
  <c r="I35" i="16"/>
  <c r="J35" i="16"/>
  <c r="I36" i="16"/>
  <c r="J36" i="16"/>
  <c r="I37" i="16"/>
  <c r="J37" i="16"/>
  <c r="I38" i="16"/>
  <c r="J38" i="16"/>
  <c r="I39" i="16"/>
  <c r="J39" i="16"/>
  <c r="J21" i="16"/>
  <c r="I21" i="16"/>
  <c r="O34" i="16" l="1"/>
  <c r="M22" i="16"/>
  <c r="O22" i="16" s="1"/>
  <c r="N22" i="16"/>
  <c r="P22" i="16" s="1"/>
  <c r="M23" i="16"/>
  <c r="O23" i="16" s="1"/>
  <c r="N23" i="16"/>
  <c r="P23" i="16" s="1"/>
  <c r="M24" i="16"/>
  <c r="O24" i="16" s="1"/>
  <c r="N24" i="16"/>
  <c r="P24" i="16" s="1"/>
  <c r="M25" i="16"/>
  <c r="O25" i="16" s="1"/>
  <c r="N25" i="16"/>
  <c r="P25" i="16" s="1"/>
  <c r="M26" i="16"/>
  <c r="O26" i="16" s="1"/>
  <c r="N26" i="16"/>
  <c r="P26" i="16" s="1"/>
  <c r="M27" i="16"/>
  <c r="O27" i="16" s="1"/>
  <c r="N27" i="16"/>
  <c r="P27" i="16" s="1"/>
  <c r="M28" i="16"/>
  <c r="O28" i="16" s="1"/>
  <c r="N28" i="16"/>
  <c r="P28" i="16" s="1"/>
  <c r="M29" i="16"/>
  <c r="O29" i="16" s="1"/>
  <c r="N29" i="16"/>
  <c r="P29" i="16" s="1"/>
  <c r="M30" i="16"/>
  <c r="O30" i="16" s="1"/>
  <c r="N30" i="16"/>
  <c r="P30" i="16" s="1"/>
  <c r="M31" i="16"/>
  <c r="O31" i="16" s="1"/>
  <c r="N31" i="16"/>
  <c r="P31" i="16" s="1"/>
  <c r="M32" i="16"/>
  <c r="O32" i="16" s="1"/>
  <c r="N32" i="16"/>
  <c r="P32" i="16" s="1"/>
  <c r="M33" i="16"/>
  <c r="O33" i="16" s="1"/>
  <c r="N33" i="16"/>
  <c r="P33" i="16" s="1"/>
  <c r="M34" i="16"/>
  <c r="N34" i="16"/>
  <c r="P34" i="16" s="1"/>
  <c r="M35" i="16"/>
  <c r="O35" i="16" s="1"/>
  <c r="N35" i="16"/>
  <c r="P35" i="16" s="1"/>
  <c r="M36" i="16"/>
  <c r="O36" i="16" s="1"/>
  <c r="N36" i="16"/>
  <c r="P36" i="16" s="1"/>
  <c r="M37" i="16"/>
  <c r="O37" i="16" s="1"/>
  <c r="N37" i="16"/>
  <c r="P37" i="16" s="1"/>
  <c r="M38" i="16"/>
  <c r="O38" i="16" s="1"/>
  <c r="N38" i="16"/>
  <c r="P38" i="16" s="1"/>
  <c r="N21" i="16"/>
  <c r="P21" i="16" s="1"/>
  <c r="M21" i="16"/>
  <c r="O21" i="16" s="1"/>
  <c r="Q32" i="16" l="1"/>
  <c r="Q26" i="16"/>
  <c r="Q36" i="16"/>
  <c r="R26" i="16"/>
  <c r="Q28" i="16"/>
  <c r="K22" i="16"/>
  <c r="Q22" i="16" s="1"/>
  <c r="L22" i="16"/>
  <c r="R22" i="16" s="1"/>
  <c r="K23" i="16"/>
  <c r="Q23" i="16" s="1"/>
  <c r="L23" i="16"/>
  <c r="R23" i="16" s="1"/>
  <c r="K24" i="16"/>
  <c r="Q24" i="16" s="1"/>
  <c r="L24" i="16"/>
  <c r="R24" i="16" s="1"/>
  <c r="K25" i="16"/>
  <c r="Q25" i="16" s="1"/>
  <c r="L25" i="16"/>
  <c r="R25" i="16" s="1"/>
  <c r="K26" i="16"/>
  <c r="L26" i="16"/>
  <c r="K27" i="16"/>
  <c r="Q27" i="16" s="1"/>
  <c r="L27" i="16"/>
  <c r="R27" i="16" s="1"/>
  <c r="K28" i="16"/>
  <c r="L28" i="16"/>
  <c r="R28" i="16" s="1"/>
  <c r="K29" i="16"/>
  <c r="Q29" i="16" s="1"/>
  <c r="L29" i="16"/>
  <c r="R29" i="16" s="1"/>
  <c r="K30" i="16"/>
  <c r="Q30" i="16" s="1"/>
  <c r="L30" i="16"/>
  <c r="R30" i="16" s="1"/>
  <c r="K31" i="16"/>
  <c r="Q31" i="16" s="1"/>
  <c r="L31" i="16"/>
  <c r="R31" i="16" s="1"/>
  <c r="K32" i="16"/>
  <c r="L32" i="16"/>
  <c r="R32" i="16" s="1"/>
  <c r="K33" i="16"/>
  <c r="Q33" i="16" s="1"/>
  <c r="L33" i="16"/>
  <c r="R33" i="16" s="1"/>
  <c r="K34" i="16"/>
  <c r="Q34" i="16" s="1"/>
  <c r="L34" i="16"/>
  <c r="R34" i="16" s="1"/>
  <c r="K35" i="16"/>
  <c r="Q35" i="16" s="1"/>
  <c r="L35" i="16"/>
  <c r="R35" i="16" s="1"/>
  <c r="K36" i="16"/>
  <c r="L36" i="16"/>
  <c r="R36" i="16" s="1"/>
  <c r="K37" i="16"/>
  <c r="Q37" i="16" s="1"/>
  <c r="L37" i="16"/>
  <c r="R37" i="16" s="1"/>
  <c r="K38" i="16"/>
  <c r="Q38" i="16" s="1"/>
  <c r="L38" i="16"/>
  <c r="R38" i="16" s="1"/>
  <c r="L21" i="16"/>
  <c r="R21" i="16" s="1"/>
  <c r="K21" i="16"/>
  <c r="Q21" i="16" s="1"/>
  <c r="L15" i="14" l="1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B51" i="14" l="1"/>
  <c r="C51" i="14"/>
  <c r="B52" i="14"/>
  <c r="C52" i="14"/>
  <c r="B53" i="14"/>
  <c r="C53" i="14"/>
  <c r="B54" i="14"/>
  <c r="C54" i="14"/>
  <c r="B55" i="14"/>
  <c r="C55" i="14"/>
  <c r="B56" i="14"/>
  <c r="C56" i="14"/>
  <c r="B57" i="14"/>
  <c r="C57" i="14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B69" i="14"/>
  <c r="C69" i="14"/>
  <c r="B70" i="14"/>
  <c r="C70" i="14"/>
  <c r="B71" i="14"/>
  <c r="C71" i="14"/>
  <c r="B72" i="14"/>
  <c r="C72" i="14"/>
  <c r="B73" i="14"/>
  <c r="C73" i="14"/>
  <c r="B74" i="14"/>
  <c r="C74" i="14"/>
  <c r="B75" i="14"/>
  <c r="C75" i="14"/>
  <c r="C50" i="14"/>
  <c r="B50" i="14"/>
  <c r="M33" i="15"/>
  <c r="L33" i="15"/>
  <c r="M32" i="15"/>
  <c r="L32" i="15"/>
  <c r="M31" i="15"/>
  <c r="L31" i="15"/>
  <c r="M30" i="15"/>
  <c r="L30" i="15"/>
  <c r="M29" i="15"/>
  <c r="L29" i="15"/>
  <c r="M28" i="15"/>
  <c r="L28" i="15"/>
  <c r="M27" i="15"/>
  <c r="L27" i="15"/>
  <c r="M26" i="15"/>
  <c r="L26" i="15"/>
  <c r="M25" i="15"/>
  <c r="L25" i="15"/>
  <c r="M24" i="15"/>
  <c r="L24" i="15"/>
  <c r="M23" i="15"/>
  <c r="L23" i="15"/>
  <c r="M22" i="15"/>
  <c r="L22" i="15"/>
  <c r="M21" i="15"/>
  <c r="L21" i="15"/>
  <c r="M20" i="15"/>
  <c r="L20" i="15"/>
  <c r="M19" i="15"/>
  <c r="L19" i="15"/>
  <c r="M18" i="15"/>
  <c r="L18" i="15"/>
  <c r="M17" i="15"/>
  <c r="L17" i="15"/>
  <c r="M16" i="15"/>
  <c r="L16" i="15"/>
  <c r="M15" i="15"/>
  <c r="L15" i="15"/>
  <c r="M14" i="15"/>
  <c r="L14" i="15"/>
  <c r="M13" i="15"/>
  <c r="L13" i="15"/>
  <c r="M12" i="15"/>
  <c r="L12" i="15"/>
  <c r="M11" i="15"/>
  <c r="L11" i="15"/>
  <c r="M10" i="15"/>
  <c r="L10" i="15"/>
  <c r="M9" i="15"/>
  <c r="L9" i="15"/>
  <c r="M8" i="15"/>
  <c r="L8" i="15"/>
  <c r="M7" i="15"/>
  <c r="L7" i="15"/>
  <c r="L75" i="14" l="1"/>
  <c r="L74" i="14"/>
  <c r="L73" i="14"/>
  <c r="O73" i="14" s="1"/>
  <c r="L72" i="14"/>
  <c r="L71" i="14"/>
  <c r="O71" i="14" s="1"/>
  <c r="L70" i="14"/>
  <c r="L69" i="14"/>
  <c r="L68" i="14"/>
  <c r="L67" i="14"/>
  <c r="L66" i="14"/>
  <c r="L65" i="14"/>
  <c r="P65" i="14" s="1"/>
  <c r="L64" i="14"/>
  <c r="L63" i="14"/>
  <c r="L62" i="14"/>
  <c r="L61" i="14"/>
  <c r="L60" i="14"/>
  <c r="L59" i="14"/>
  <c r="L58" i="14"/>
  <c r="L57" i="14"/>
  <c r="L56" i="14"/>
  <c r="L55" i="14"/>
  <c r="L54" i="14"/>
  <c r="O54" i="14" s="1"/>
  <c r="L53" i="14"/>
  <c r="L52" i="14"/>
  <c r="P52" i="14" s="1"/>
  <c r="L51" i="14"/>
  <c r="L50" i="14"/>
  <c r="L49" i="14"/>
  <c r="L48" i="14"/>
  <c r="L47" i="14"/>
  <c r="L46" i="14"/>
  <c r="L45" i="14"/>
  <c r="L44" i="14"/>
  <c r="L43" i="14"/>
  <c r="L42" i="14"/>
  <c r="O52" i="14" l="1"/>
  <c r="P64" i="14"/>
  <c r="P54" i="14"/>
  <c r="P66" i="14"/>
  <c r="O68" i="14"/>
  <c r="O75" i="14"/>
  <c r="O60" i="14"/>
  <c r="P57" i="14"/>
  <c r="O72" i="14"/>
  <c r="P56" i="14"/>
  <c r="O63" i="14"/>
  <c r="O53" i="14"/>
  <c r="O55" i="14"/>
  <c r="P63" i="14"/>
  <c r="P71" i="14"/>
  <c r="P53" i="14"/>
  <c r="O70" i="14"/>
  <c r="P58" i="14"/>
  <c r="P67" i="14"/>
  <c r="P59" i="14"/>
  <c r="P51" i="14"/>
  <c r="P61" i="14"/>
  <c r="P62" i="14"/>
  <c r="P69" i="14"/>
  <c r="P73" i="14"/>
  <c r="O51" i="14"/>
  <c r="O59" i="14"/>
  <c r="O67" i="14"/>
  <c r="P60" i="14"/>
  <c r="P68" i="14"/>
  <c r="P55" i="14"/>
  <c r="P75" i="14"/>
  <c r="O56" i="14"/>
  <c r="O64" i="14"/>
  <c r="O74" i="14"/>
  <c r="P70" i="14"/>
  <c r="P72" i="14"/>
  <c r="P74" i="14"/>
  <c r="O62" i="14"/>
  <c r="O66" i="14"/>
  <c r="O57" i="14"/>
  <c r="O61" i="14"/>
  <c r="O65" i="14"/>
  <c r="O69" i="14"/>
  <c r="O58" i="14"/>
</calcChain>
</file>

<file path=xl/comments1.xml><?xml version="1.0" encoding="utf-8"?>
<comments xmlns="http://schemas.openxmlformats.org/spreadsheetml/2006/main">
  <authors>
    <author>Administrator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Refreshed by msasson on 4/13/2017 9:23:28 AM</t>
        </r>
      </text>
    </comment>
  </commentList>
</comments>
</file>

<file path=xl/comments2.xml><?xml version="1.0" encoding="utf-8"?>
<comments xmlns="http://schemas.openxmlformats.org/spreadsheetml/2006/main">
  <authors>
    <author>Das, Mitali</author>
  </authors>
  <commentList>
    <comment ref="S1" authorId="0" shapeId="0">
      <text>
        <r>
          <rPr>
            <b/>
            <sz val="9"/>
            <color indexed="81"/>
            <rFont val="Tahoma"/>
            <family val="2"/>
          </rPr>
          <t>Das, Mitali:</t>
        </r>
        <r>
          <rPr>
            <sz val="9"/>
            <color indexed="81"/>
            <rFont val="Tahoma"/>
            <family val="2"/>
          </rPr>
          <t xml:space="preserve">
From regression of a/gdp on time trend
</t>
        </r>
      </text>
    </comment>
  </commentList>
</comments>
</file>

<file path=xl/sharedStrings.xml><?xml version="1.0" encoding="utf-8"?>
<sst xmlns="http://schemas.openxmlformats.org/spreadsheetml/2006/main" count="160" uniqueCount="94">
  <si>
    <t>Units</t>
  </si>
  <si>
    <t>Income Credit</t>
  </si>
  <si>
    <t>Income Debit</t>
  </si>
  <si>
    <t>NX /GDP</t>
  </si>
  <si>
    <t>Transfers/GDP</t>
  </si>
  <si>
    <t>GDP</t>
  </si>
  <si>
    <t>Assets</t>
  </si>
  <si>
    <t>Liabilities</t>
  </si>
  <si>
    <t>Real GDP</t>
  </si>
  <si>
    <t>CPI</t>
  </si>
  <si>
    <t>Inflation</t>
  </si>
  <si>
    <t>Real YOA</t>
  </si>
  <si>
    <t>Real YOL</t>
  </si>
  <si>
    <t>REER</t>
  </si>
  <si>
    <t>real GDP growth rate</t>
  </si>
  <si>
    <t>real YOL</t>
  </si>
  <si>
    <t>real YOA</t>
  </si>
  <si>
    <t>a/gdp</t>
  </si>
  <si>
    <t>l/gdp</t>
  </si>
  <si>
    <t>WEO</t>
  </si>
  <si>
    <t>%</t>
  </si>
  <si>
    <t>% of GDP</t>
  </si>
  <si>
    <t>NX incl. Transfers/GDP</t>
  </si>
  <si>
    <t>nominal NX (incl. transfers)</t>
  </si>
  <si>
    <t>Scale</t>
  </si>
  <si>
    <t>Database</t>
  </si>
  <si>
    <t>Series_Code</t>
  </si>
  <si>
    <t>Descriptor</t>
  </si>
  <si>
    <t>Formula</t>
  </si>
  <si>
    <t>Retrieve_Scale</t>
  </si>
  <si>
    <t>Series_Apply</t>
  </si>
  <si>
    <t>1996A1</t>
  </si>
  <si>
    <t>1997A1</t>
  </si>
  <si>
    <t>1998A1</t>
  </si>
  <si>
    <t>1999A1</t>
  </si>
  <si>
    <t>2000A1</t>
  </si>
  <si>
    <t>2001A1</t>
  </si>
  <si>
    <t>2002A1</t>
  </si>
  <si>
    <t>2003A1</t>
  </si>
  <si>
    <t>2004A1</t>
  </si>
  <si>
    <t>2005A1</t>
  </si>
  <si>
    <t>2006A1</t>
  </si>
  <si>
    <t>2007A1</t>
  </si>
  <si>
    <t>2008A1</t>
  </si>
  <si>
    <t>2009A1</t>
  </si>
  <si>
    <t>2010A1</t>
  </si>
  <si>
    <t>2011A1</t>
  </si>
  <si>
    <t>2012A1</t>
  </si>
  <si>
    <t>2013A1</t>
  </si>
  <si>
    <t>2014A1</t>
  </si>
  <si>
    <t>2015A1</t>
  </si>
  <si>
    <t>2016A1</t>
  </si>
  <si>
    <t>2017A1</t>
  </si>
  <si>
    <t>2018A1</t>
  </si>
  <si>
    <t>2019A1</t>
  </si>
  <si>
    <t>2020A1</t>
  </si>
  <si>
    <t>2021A1</t>
  </si>
  <si>
    <t>2022A1</t>
  </si>
  <si>
    <t>Q:\DATA\S2\CHL\Databases\Macroframework\Current\CHL_macrofw.DMX</t>
  </si>
  <si>
    <t>228BIC</t>
  </si>
  <si>
    <t>Income, Investment Income Credit</t>
  </si>
  <si>
    <t>Million</t>
  </si>
  <si>
    <t>US Dollars</t>
  </si>
  <si>
    <t>228BID</t>
  </si>
  <si>
    <t>Income, Investment Income Debit</t>
  </si>
  <si>
    <t>Chile Desk</t>
  </si>
  <si>
    <t>Units:</t>
  </si>
  <si>
    <t>Source:</t>
  </si>
  <si>
    <t>Variable:</t>
  </si>
  <si>
    <t>index</t>
  </si>
  <si>
    <t>Source: Martin Sasson (msasson@imf.org)</t>
  </si>
  <si>
    <t>Billions USD</t>
  </si>
  <si>
    <t>Billion USD</t>
  </si>
  <si>
    <t>Billion local currency</t>
  </si>
  <si>
    <t>Index</t>
  </si>
  <si>
    <t>Nom Yield on Assets</t>
  </si>
  <si>
    <t>Nom Yield on Liabilities</t>
  </si>
  <si>
    <t>Chile Raw Data and Source</t>
  </si>
  <si>
    <t>Historical and forecast data and sources</t>
  </si>
  <si>
    <t>Chile NI from Desk</t>
  </si>
  <si>
    <t>Primary Income Credit and Debit are directly from the Chile team at IMF; email of source is provided</t>
  </si>
  <si>
    <t>Chile VAR data</t>
  </si>
  <si>
    <t>Data for the VARs</t>
  </si>
  <si>
    <t>Total  returns on assets, excluding ex rate revaluation</t>
  </si>
  <si>
    <t>Total  returns on liabilities excluding ex rate revaluation</t>
  </si>
  <si>
    <t>Real total  returns on assets, excluding ex rate revaluation</t>
  </si>
  <si>
    <t>Real total  returns on liabilities excluding ex rate revaluation</t>
  </si>
  <si>
    <t>Total  returns on assets</t>
  </si>
  <si>
    <t>Total  returns on liabilities</t>
  </si>
  <si>
    <t>Real total  returns on assets</t>
  </si>
  <si>
    <t>Real total  returns on liabilities</t>
  </si>
  <si>
    <t>Real total  returns on assets, ER only</t>
  </si>
  <si>
    <t>Real total  returns on liabilities, ER only</t>
  </si>
  <si>
    <t>detrended a/gdp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</si>
</sst>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E+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i/>
      <sz val="9"/>
      <color theme="1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/>
    <xf numFmtId="164" fontId="4" fillId="0" borderId="0" xfId="0" applyNumberFormat="1" applyFont="1" applyBorder="1"/>
    <xf numFmtId="1" fontId="4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/>
    <xf numFmtId="9" fontId="4" fillId="0" borderId="0" xfId="1" applyFont="1" applyBorder="1"/>
    <xf numFmtId="2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/>
    <xf numFmtId="0" fontId="0" fillId="0" borderId="0" xfId="0" applyAlignment="1"/>
    <xf numFmtId="1" fontId="4" fillId="0" borderId="0" xfId="0" applyNumberFormat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66" fontId="4" fillId="0" borderId="0" xfId="0" applyNumberFormat="1" applyFont="1" applyFill="1" applyBorder="1"/>
  </cellXfs>
  <cellStyles count="3">
    <cellStyle name="Normal" xfId="0" builtinId="0"/>
    <cellStyle name="Normal 5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ile%20Total%20Returns%20without%20Exchange%20Rate%20Valuation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Chile NIIP"/>
      <sheetName val="Chile BOP"/>
      <sheetName val="Exchange Rates"/>
      <sheetName val="BLS database"/>
      <sheetName val="weighted ER"/>
      <sheetName val="NIIP Adjusted for ER,  Tot Ret "/>
      <sheetName val="BOP"/>
    </sheetNames>
    <sheetDataSet>
      <sheetData sheetId="0"/>
      <sheetData sheetId="1"/>
      <sheetData sheetId="2"/>
      <sheetData sheetId="3"/>
      <sheetData sheetId="4"/>
      <sheetData sheetId="5"/>
      <sheetData sheetId="6">
        <row r="107">
          <cell r="Y107">
            <v>7.5822676105389425E-2</v>
          </cell>
          <cell r="Z107">
            <v>5.1445633769995149E-2</v>
          </cell>
          <cell r="AA107">
            <v>0.12477723013322337</v>
          </cell>
          <cell r="AB107">
            <v>6.2304588840348139E-2</v>
          </cell>
        </row>
        <row r="108">
          <cell r="Y108">
            <v>9.8417731899997002E-2</v>
          </cell>
          <cell r="Z108">
            <v>0.1102944787050662</v>
          </cell>
          <cell r="AA108">
            <v>0.11885597014201907</v>
          </cell>
          <cell r="AB108">
            <v>0.11578403623220121</v>
          </cell>
        </row>
        <row r="109">
          <cell r="Y109">
            <v>6.7793803606432486E-3</v>
          </cell>
          <cell r="Z109">
            <v>9.5403676331571249E-2</v>
          </cell>
          <cell r="AA109">
            <v>4.0564527767757994E-3</v>
          </cell>
          <cell r="AB109">
            <v>9.1326811020353865E-2</v>
          </cell>
        </row>
        <row r="110">
          <cell r="Y110">
            <v>1.6362055204469376E-2</v>
          </cell>
          <cell r="Z110">
            <v>9.1954376843154273E-2</v>
          </cell>
          <cell r="AA110">
            <v>8.7860885320731053E-2</v>
          </cell>
          <cell r="AB110">
            <v>0.10255576999089952</v>
          </cell>
        </row>
        <row r="111">
          <cell r="Y111">
            <v>0.12225730054812184</v>
          </cell>
          <cell r="Z111">
            <v>8.3924065998808944E-2</v>
          </cell>
          <cell r="AA111">
            <v>0.11291400080116512</v>
          </cell>
          <cell r="AB111">
            <v>8.0617855192789439E-2</v>
          </cell>
        </row>
        <row r="112">
          <cell r="Y112">
            <v>0.14243752094391221</v>
          </cell>
          <cell r="Z112">
            <v>4.6615952338494013E-2</v>
          </cell>
          <cell r="AA112">
            <v>-7.0987125894512101E-2</v>
          </cell>
          <cell r="AB112">
            <v>7.7160422029951849E-4</v>
          </cell>
        </row>
        <row r="113">
          <cell r="Y113">
            <v>-2.9086143730389185E-2</v>
          </cell>
          <cell r="Z113">
            <v>7.7866174530818698E-3</v>
          </cell>
          <cell r="AA113">
            <v>3.6777995744494446E-2</v>
          </cell>
          <cell r="AB113">
            <v>2.6608240585631729E-2</v>
          </cell>
        </row>
        <row r="114">
          <cell r="Y114">
            <v>8.1418709041012727E-2</v>
          </cell>
          <cell r="Z114">
            <v>0.10083731249044611</v>
          </cell>
          <cell r="AA114">
            <v>5.6159130303352527E-3</v>
          </cell>
          <cell r="AB114">
            <v>0.10030558936936257</v>
          </cell>
        </row>
        <row r="115">
          <cell r="Y115">
            <v>4.7810168503861522E-2</v>
          </cell>
          <cell r="Z115">
            <v>0.20325979398021937</v>
          </cell>
          <cell r="AA115">
            <v>0.20584471713538241</v>
          </cell>
          <cell r="AB115">
            <v>0.22093968940375736</v>
          </cell>
        </row>
        <row r="116">
          <cell r="Y116">
            <v>0.1887203999530504</v>
          </cell>
          <cell r="Z116">
            <v>0.1618860936249128</v>
          </cell>
          <cell r="AA116">
            <v>9.4335962833037787E-2</v>
          </cell>
          <cell r="AB116">
            <v>0.14856627217158719</v>
          </cell>
        </row>
        <row r="117">
          <cell r="Y117">
            <v>-0.1957812384537716</v>
          </cell>
          <cell r="Z117">
            <v>0.25556642999418944</v>
          </cell>
          <cell r="AA117">
            <v>-9.4489688903976223E-3</v>
          </cell>
          <cell r="AB117">
            <v>0.2929188310689651</v>
          </cell>
        </row>
        <row r="118">
          <cell r="Y118">
            <v>0.31816322936488223</v>
          </cell>
          <cell r="Z118">
            <v>3.1690083316835524E-2</v>
          </cell>
          <cell r="AA118">
            <v>-2.8089391995260213E-2</v>
          </cell>
          <cell r="AB118">
            <v>-1.4793248648746789E-2</v>
          </cell>
        </row>
        <row r="119">
          <cell r="Y119">
            <v>-6.7454760895032675E-2</v>
          </cell>
          <cell r="Z119">
            <v>9.8694794265933555E-2</v>
          </cell>
          <cell r="AA119">
            <v>-8.2132769874669973E-3</v>
          </cell>
          <cell r="AB119">
            <v>0.11843727540784645</v>
          </cell>
        </row>
        <row r="120">
          <cell r="Y120">
            <v>-4.769036261333745E-2</v>
          </cell>
          <cell r="Z120">
            <v>0.12107941204008868</v>
          </cell>
          <cell r="AA120">
            <v>8.9707410561212175E-2</v>
          </cell>
          <cell r="AB120">
            <v>0.13839512881218261</v>
          </cell>
        </row>
        <row r="121">
          <cell r="Y121">
            <v>9.0184496738470954E-2</v>
          </cell>
          <cell r="Z121">
            <v>1.2870396286634266E-2</v>
          </cell>
          <cell r="AA121">
            <v>-3.7275640896985457E-2</v>
          </cell>
          <cell r="AB121">
            <v>-3.4356696422307808E-3</v>
          </cell>
        </row>
        <row r="122">
          <cell r="Y122">
            <v>-2.2871858102069514E-2</v>
          </cell>
          <cell r="Z122">
            <v>6.9612088928195842E-2</v>
          </cell>
          <cell r="AA122">
            <v>0.10125401070888573</v>
          </cell>
          <cell r="AB122">
            <v>8.5421820689944028E-2</v>
          </cell>
        </row>
        <row r="123">
          <cell r="Y123">
            <v>0.142435337552724</v>
          </cell>
          <cell r="Z123">
            <v>0.15606557789152106</v>
          </cell>
          <cell r="AA123">
            <v>0.16013622250504086</v>
          </cell>
          <cell r="AB123">
            <v>0.16086754704962899</v>
          </cell>
        </row>
        <row r="124">
          <cell r="Y124">
            <v>9.4824317450720466E-2</v>
          </cell>
          <cell r="Z124">
            <v>0.13596035012162089</v>
          </cell>
          <cell r="AA124">
            <v>0.10520671909399239</v>
          </cell>
          <cell r="AB124">
            <v>0.13596035012162089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"/>
  <sheetViews>
    <sheetView workbookViewId="0">
      <selection activeCell="B10" sqref="B10"/>
    </sheetView>
  </sheetViews>
  <sheetFormatPr defaultRowHeight="15" x14ac:dyDescent="0.25"/>
  <cols>
    <col min="1" max="1" width="31" customWidth="1"/>
    <col min="2" max="2" width="113.5703125" customWidth="1"/>
    <col min="7" max="7" width="116.42578125" customWidth="1"/>
  </cols>
  <sheetData>
    <row r="2" spans="1:8" x14ac:dyDescent="0.25">
      <c r="A2" t="s">
        <v>77</v>
      </c>
      <c r="B2" s="27" t="s">
        <v>78</v>
      </c>
      <c r="C2" s="27"/>
      <c r="D2" s="27"/>
      <c r="E2" s="27"/>
      <c r="F2" s="27"/>
      <c r="G2" s="27"/>
      <c r="H2" s="27"/>
    </row>
    <row r="3" spans="1:8" x14ac:dyDescent="0.25">
      <c r="A3" t="s">
        <v>79</v>
      </c>
      <c r="B3" s="27" t="s">
        <v>80</v>
      </c>
      <c r="C3" s="27"/>
      <c r="D3" s="27"/>
      <c r="E3" s="27"/>
      <c r="F3" s="27"/>
      <c r="G3" s="27"/>
    </row>
    <row r="4" spans="1:8" x14ac:dyDescent="0.25">
      <c r="A4" t="s">
        <v>81</v>
      </c>
      <c r="B4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selection activeCell="O52" sqref="O52"/>
    </sheetView>
  </sheetViews>
  <sheetFormatPr defaultRowHeight="12" x14ac:dyDescent="0.2"/>
  <cols>
    <col min="1" max="1" width="9.5703125" style="3" bestFit="1" customWidth="1"/>
    <col min="2" max="8" width="9.140625" style="3" customWidth="1"/>
    <col min="9" max="9" width="10" style="3" customWidth="1"/>
    <col min="10" max="10" width="9.140625" style="3" customWidth="1"/>
    <col min="11" max="11" width="12" style="3" customWidth="1"/>
    <col min="12" max="12" width="9.5703125" style="3" customWidth="1"/>
    <col min="13" max="13" width="12.85546875" style="3" hidden="1" customWidth="1"/>
    <col min="14" max="14" width="12.28515625" style="3" hidden="1" customWidth="1"/>
    <col min="15" max="16" width="12.7109375" style="4" customWidth="1"/>
    <col min="17" max="17" width="9.28515625" style="4" bestFit="1" customWidth="1"/>
    <col min="18" max="16384" width="9.140625" style="3"/>
  </cols>
  <sheetData>
    <row r="1" spans="1:17" ht="24" customHeight="1" x14ac:dyDescent="0.2">
      <c r="A1" s="22" t="s">
        <v>66</v>
      </c>
      <c r="B1" s="1" t="s">
        <v>72</v>
      </c>
      <c r="C1" s="1" t="s">
        <v>72</v>
      </c>
      <c r="D1" s="1" t="s">
        <v>0</v>
      </c>
      <c r="E1" s="1" t="s">
        <v>0</v>
      </c>
      <c r="F1" s="1" t="s">
        <v>20</v>
      </c>
      <c r="G1" s="1" t="s">
        <v>71</v>
      </c>
      <c r="H1" s="1" t="s">
        <v>72</v>
      </c>
      <c r="I1" s="1" t="s">
        <v>72</v>
      </c>
      <c r="J1" s="1" t="s">
        <v>73</v>
      </c>
      <c r="K1" s="1" t="s">
        <v>69</v>
      </c>
      <c r="L1" s="1" t="s">
        <v>20</v>
      </c>
      <c r="M1" s="1" t="s">
        <v>20</v>
      </c>
      <c r="N1" s="1" t="s">
        <v>20</v>
      </c>
      <c r="O1" s="1" t="s">
        <v>20</v>
      </c>
      <c r="P1" s="1" t="s">
        <v>20</v>
      </c>
      <c r="Q1" s="2" t="s">
        <v>74</v>
      </c>
    </row>
    <row r="2" spans="1:17" ht="62.25" customHeight="1" x14ac:dyDescent="0.2">
      <c r="A2" s="23" t="s">
        <v>67</v>
      </c>
      <c r="B2" s="2" t="s">
        <v>65</v>
      </c>
      <c r="C2" s="2" t="s">
        <v>65</v>
      </c>
      <c r="D2" s="2" t="s">
        <v>19</v>
      </c>
      <c r="E2" s="2" t="s">
        <v>19</v>
      </c>
      <c r="F2" s="2" t="s">
        <v>19</v>
      </c>
      <c r="G2" s="2"/>
      <c r="H2" s="2" t="s">
        <v>19</v>
      </c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/>
      <c r="P2" s="2"/>
      <c r="Q2" s="2"/>
    </row>
    <row r="3" spans="1:17" s="2" customFormat="1" ht="49.5" customHeight="1" x14ac:dyDescent="0.25">
      <c r="A3" s="23" t="s">
        <v>68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22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75</v>
      </c>
      <c r="N3" s="2" t="s">
        <v>76</v>
      </c>
      <c r="O3" s="2" t="s">
        <v>11</v>
      </c>
      <c r="P3" s="2" t="s">
        <v>12</v>
      </c>
      <c r="Q3" s="2" t="s">
        <v>13</v>
      </c>
    </row>
    <row r="4" spans="1:17" x14ac:dyDescent="0.2">
      <c r="A4" s="3">
        <v>1950</v>
      </c>
    </row>
    <row r="5" spans="1:17" x14ac:dyDescent="0.2">
      <c r="A5" s="3">
        <v>1951</v>
      </c>
    </row>
    <row r="6" spans="1:17" x14ac:dyDescent="0.2">
      <c r="A6" s="3">
        <v>1952</v>
      </c>
    </row>
    <row r="7" spans="1:17" x14ac:dyDescent="0.2">
      <c r="A7" s="3">
        <v>1953</v>
      </c>
    </row>
    <row r="8" spans="1:17" x14ac:dyDescent="0.2">
      <c r="A8" s="3">
        <v>1954</v>
      </c>
      <c r="L8" s="18"/>
    </row>
    <row r="9" spans="1:17" x14ac:dyDescent="0.2">
      <c r="A9" s="3">
        <v>1955</v>
      </c>
      <c r="L9" s="18"/>
    </row>
    <row r="10" spans="1:17" x14ac:dyDescent="0.2">
      <c r="A10" s="3">
        <v>1956</v>
      </c>
      <c r="L10" s="18"/>
    </row>
    <row r="11" spans="1:17" x14ac:dyDescent="0.2">
      <c r="A11" s="3">
        <v>1957</v>
      </c>
      <c r="L11" s="18"/>
    </row>
    <row r="12" spans="1:17" x14ac:dyDescent="0.2">
      <c r="A12" s="3">
        <v>1958</v>
      </c>
      <c r="L12" s="18"/>
    </row>
    <row r="13" spans="1:17" x14ac:dyDescent="0.2">
      <c r="A13" s="3">
        <v>1959</v>
      </c>
      <c r="L13" s="18"/>
    </row>
    <row r="14" spans="1:17" x14ac:dyDescent="0.2">
      <c r="A14" s="3">
        <v>1960</v>
      </c>
      <c r="G14" s="6">
        <v>4.0541822119174915</v>
      </c>
      <c r="J14" s="7">
        <v>16466.86300716488</v>
      </c>
      <c r="K14" s="24">
        <v>9.6729600416649208E-5</v>
      </c>
      <c r="L14" s="18"/>
    </row>
    <row r="15" spans="1:17" x14ac:dyDescent="0.2">
      <c r="A15" s="3">
        <v>1961</v>
      </c>
      <c r="G15" s="6">
        <v>4.5541821752161074</v>
      </c>
      <c r="J15" s="7">
        <v>17254.341799933794</v>
      </c>
      <c r="K15" s="24">
        <v>1.0416271124131045E-4</v>
      </c>
      <c r="L15" s="18">
        <f t="shared" ref="L15:L41" si="0">(LN(K15)-LN(K14))</f>
        <v>7.4034746432454668E-2</v>
      </c>
    </row>
    <row r="16" spans="1:17" x14ac:dyDescent="0.2">
      <c r="A16" s="3">
        <v>1962</v>
      </c>
      <c r="G16" s="6">
        <v>4.9933849202898886</v>
      </c>
      <c r="H16" s="5"/>
      <c r="J16" s="7">
        <v>18072.000655475895</v>
      </c>
      <c r="K16" s="24">
        <v>1.1864692840592245E-4</v>
      </c>
      <c r="L16" s="18">
        <f t="shared" si="0"/>
        <v>0.13019788698701795</v>
      </c>
    </row>
    <row r="17" spans="1:12" x14ac:dyDescent="0.2">
      <c r="A17" s="3">
        <v>1963</v>
      </c>
      <c r="G17" s="6">
        <v>4.8699016624179441</v>
      </c>
      <c r="H17" s="5"/>
      <c r="J17" s="7">
        <v>19215.207488887674</v>
      </c>
      <c r="K17" s="5">
        <v>1.7113313961944471E-4</v>
      </c>
      <c r="L17" s="18">
        <f t="shared" si="0"/>
        <v>0.36628975313015388</v>
      </c>
    </row>
    <row r="18" spans="1:12" x14ac:dyDescent="0.2">
      <c r="A18" s="3">
        <v>1964</v>
      </c>
      <c r="G18" s="6">
        <v>5.7403802600653808</v>
      </c>
      <c r="H18" s="5"/>
      <c r="J18" s="7">
        <v>19642.76954088395</v>
      </c>
      <c r="K18" s="5">
        <v>2.4982063329923433E-4</v>
      </c>
      <c r="L18" s="18">
        <f t="shared" si="0"/>
        <v>0.37830134573556151</v>
      </c>
    </row>
    <row r="19" spans="1:12" x14ac:dyDescent="0.2">
      <c r="A19" s="3">
        <v>1965</v>
      </c>
      <c r="G19" s="6">
        <v>6.1569844452993889</v>
      </c>
      <c r="H19" s="5"/>
      <c r="J19" s="7">
        <v>19801.591270823174</v>
      </c>
      <c r="K19" s="5">
        <v>3.2187954879769832E-4</v>
      </c>
      <c r="L19" s="18">
        <f t="shared" si="0"/>
        <v>0.25343420994846255</v>
      </c>
    </row>
    <row r="20" spans="1:12" x14ac:dyDescent="0.2">
      <c r="A20" s="3">
        <v>1966</v>
      </c>
      <c r="D20" s="6">
        <v>1.6086061543182897</v>
      </c>
      <c r="G20" s="6">
        <v>6.9420798121612135</v>
      </c>
      <c r="H20" s="5"/>
      <c r="J20" s="7">
        <v>22009.689983714848</v>
      </c>
      <c r="K20" s="5">
        <v>3.9549493878495204E-4</v>
      </c>
      <c r="L20" s="18">
        <f t="shared" si="0"/>
        <v>0.20596058661674643</v>
      </c>
    </row>
    <row r="21" spans="1:12" x14ac:dyDescent="0.2">
      <c r="A21" s="3">
        <v>1967</v>
      </c>
      <c r="D21" s="5">
        <v>2.0509239639328478</v>
      </c>
      <c r="E21" s="6">
        <v>0.12674834361077728</v>
      </c>
      <c r="F21" s="5">
        <v>2.1776723075436251</v>
      </c>
      <c r="G21" s="6">
        <v>7.1006871423090132</v>
      </c>
      <c r="H21" s="5"/>
      <c r="J21" s="7">
        <v>22724.262000944884</v>
      </c>
      <c r="K21" s="5">
        <v>4.6724259758894039E-4</v>
      </c>
      <c r="L21" s="18">
        <f t="shared" si="0"/>
        <v>0.16671061358198536</v>
      </c>
    </row>
    <row r="22" spans="1:12" x14ac:dyDescent="0.2">
      <c r="A22" s="3">
        <v>1968</v>
      </c>
      <c r="D22" s="5">
        <v>1.1710794203357948</v>
      </c>
      <c r="E22" s="6">
        <v>9.6267482140734217E-2</v>
      </c>
      <c r="F22" s="5">
        <v>1.2673469024765289</v>
      </c>
      <c r="G22" s="6">
        <v>7.2714091910494858</v>
      </c>
      <c r="H22" s="5"/>
      <c r="J22" s="7">
        <v>23537.754159068376</v>
      </c>
      <c r="K22" s="5">
        <v>5.9167386634213673E-4</v>
      </c>
      <c r="L22" s="18">
        <f t="shared" si="0"/>
        <v>0.23610697792905722</v>
      </c>
    </row>
    <row r="23" spans="1:12" x14ac:dyDescent="0.2">
      <c r="A23" s="3">
        <v>1969</v>
      </c>
      <c r="D23" s="5">
        <v>3.5093342047588516</v>
      </c>
      <c r="E23" s="6">
        <v>5.0048121792891913E-2</v>
      </c>
      <c r="F23" s="5">
        <v>3.5593823265517437</v>
      </c>
      <c r="G23" s="6">
        <v>7.992312948024237</v>
      </c>
      <c r="H23" s="5"/>
      <c r="J23" s="7">
        <v>24413.617402528016</v>
      </c>
      <c r="K23" s="5">
        <v>7.7301761151744321E-4</v>
      </c>
      <c r="L23" s="18">
        <f t="shared" si="0"/>
        <v>0.26734625002926915</v>
      </c>
    </row>
    <row r="24" spans="1:12" x14ac:dyDescent="0.2">
      <c r="A24" s="3">
        <v>1970</v>
      </c>
      <c r="D24" s="5">
        <v>1.4365863148131248</v>
      </c>
      <c r="E24" s="6">
        <v>7.0063010981432972E-2</v>
      </c>
      <c r="F24" s="5">
        <v>1.5066493257945579</v>
      </c>
      <c r="G24" s="6">
        <v>8.5637226130479007</v>
      </c>
      <c r="H24" s="5"/>
      <c r="J24" s="7">
        <v>24915.586198888606</v>
      </c>
      <c r="K24" s="5">
        <v>1.0243377742227471E-3</v>
      </c>
      <c r="L24" s="18">
        <f t="shared" si="0"/>
        <v>0.28149977718556052</v>
      </c>
    </row>
    <row r="25" spans="1:12" x14ac:dyDescent="0.2">
      <c r="A25" s="3">
        <v>1971</v>
      </c>
      <c r="D25" s="5">
        <v>-0.58381689345800825</v>
      </c>
      <c r="E25" s="6">
        <v>6.5569788408725072E-2</v>
      </c>
      <c r="F25" s="5">
        <v>-0.51824710504928317</v>
      </c>
      <c r="G25" s="6">
        <v>10.707465958707543</v>
      </c>
      <c r="H25" s="5"/>
      <c r="J25" s="7">
        <v>27146.877705585262</v>
      </c>
      <c r="K25" s="5">
        <v>1.2298089718180713E-3</v>
      </c>
      <c r="L25" s="18">
        <f t="shared" si="0"/>
        <v>0.18281251999224324</v>
      </c>
    </row>
    <row r="26" spans="1:12" x14ac:dyDescent="0.2">
      <c r="A26" s="3">
        <v>1972</v>
      </c>
      <c r="D26" s="5">
        <v>-2.444219541599054</v>
      </c>
      <c r="E26" s="6">
        <v>6.0391066595880498E-2</v>
      </c>
      <c r="F26" s="5">
        <v>-2.3838284750031735</v>
      </c>
      <c r="G26" s="6">
        <v>12.584597495174004</v>
      </c>
      <c r="H26" s="5"/>
      <c r="J26" s="7">
        <v>26817.50460038512</v>
      </c>
      <c r="K26" s="5">
        <v>2.186662514342211E-3</v>
      </c>
      <c r="L26" s="18">
        <f t="shared" si="0"/>
        <v>0.57551756549932787</v>
      </c>
    </row>
    <row r="27" spans="1:12" x14ac:dyDescent="0.2">
      <c r="A27" s="3">
        <v>1973</v>
      </c>
      <c r="D27" s="5">
        <v>-1.4031197978474419</v>
      </c>
      <c r="E27" s="6">
        <v>0.132178971285181</v>
      </c>
      <c r="F27" s="5">
        <v>-1.2709408265622608</v>
      </c>
      <c r="G27" s="6">
        <v>10.822874095993622</v>
      </c>
      <c r="H27" s="5"/>
      <c r="J27" s="7">
        <v>25325.150473207017</v>
      </c>
      <c r="K27" s="5">
        <v>9.9018194139917897E-3</v>
      </c>
      <c r="L27" s="18">
        <f t="shared" si="0"/>
        <v>1.510342104089089</v>
      </c>
    </row>
    <row r="28" spans="1:12" x14ac:dyDescent="0.2">
      <c r="A28" s="3">
        <v>1974</v>
      </c>
      <c r="D28" s="5">
        <v>9.8230609840572872E-2</v>
      </c>
      <c r="E28" s="6">
        <v>0.12482028218810806</v>
      </c>
      <c r="F28" s="5">
        <v>0.22305089202868095</v>
      </c>
      <c r="G28" s="6">
        <v>11.56196822487575</v>
      </c>
      <c r="H28" s="5"/>
      <c r="J28" s="7">
        <v>25571.922584351149</v>
      </c>
      <c r="K28" s="5">
        <v>5.9879657715835387E-2</v>
      </c>
      <c r="L28" s="18">
        <f t="shared" si="0"/>
        <v>1.7996183239203694</v>
      </c>
    </row>
    <row r="29" spans="1:12" x14ac:dyDescent="0.2">
      <c r="A29" s="3">
        <v>1975</v>
      </c>
      <c r="B29" s="6"/>
      <c r="C29" s="6"/>
      <c r="D29" s="6">
        <v>-2.8749751150396605</v>
      </c>
      <c r="E29" s="6">
        <v>0.15898479898836831</v>
      </c>
      <c r="F29" s="5">
        <v>-2.7159903160512924</v>
      </c>
      <c r="G29" s="6">
        <v>7.5478914187751664</v>
      </c>
      <c r="H29" s="6"/>
      <c r="I29" s="6"/>
      <c r="J29" s="7">
        <v>22270.547966513594</v>
      </c>
      <c r="K29" s="5">
        <v>0.28426990499012966</v>
      </c>
      <c r="L29" s="18">
        <f t="shared" si="0"/>
        <v>1.5575873131627385</v>
      </c>
    </row>
    <row r="30" spans="1:12" x14ac:dyDescent="0.2">
      <c r="A30" s="3">
        <v>1976</v>
      </c>
      <c r="B30" s="6"/>
      <c r="C30" s="6"/>
      <c r="D30" s="6">
        <v>4.1234764978203833</v>
      </c>
      <c r="E30" s="6">
        <v>0.46571028681265503</v>
      </c>
      <c r="F30" s="5">
        <v>4.5891867846330383</v>
      </c>
      <c r="G30" s="6">
        <v>10.306836966929472</v>
      </c>
      <c r="H30" s="6"/>
      <c r="I30" s="6"/>
      <c r="J30" s="7">
        <v>23054.005895833474</v>
      </c>
      <c r="K30" s="5">
        <v>0.88670712044610112</v>
      </c>
      <c r="L30" s="18">
        <f t="shared" si="0"/>
        <v>1.1375905801007231</v>
      </c>
    </row>
    <row r="31" spans="1:12" x14ac:dyDescent="0.2">
      <c r="A31" s="3">
        <v>1977</v>
      </c>
      <c r="B31" s="6"/>
      <c r="C31" s="6"/>
      <c r="D31" s="6">
        <v>-2.0176914002300492</v>
      </c>
      <c r="E31" s="6">
        <v>0.68687366816342099</v>
      </c>
      <c r="F31" s="5">
        <v>-1.3308177320666283</v>
      </c>
      <c r="G31" s="6">
        <v>13.976369229102501</v>
      </c>
      <c r="H31" s="6"/>
      <c r="I31" s="6"/>
      <c r="J31" s="7">
        <v>25326.858587680104</v>
      </c>
      <c r="K31" s="5">
        <v>1.7020710392118132</v>
      </c>
      <c r="L31" s="18">
        <f t="shared" si="0"/>
        <v>0.6520863102994876</v>
      </c>
    </row>
    <row r="32" spans="1:12" x14ac:dyDescent="0.2">
      <c r="A32" s="3">
        <v>1978</v>
      </c>
      <c r="B32" s="6"/>
      <c r="C32" s="6"/>
      <c r="D32" s="6">
        <v>-4.2547802033166491</v>
      </c>
      <c r="E32" s="6">
        <v>0.59297942488752153</v>
      </c>
      <c r="F32" s="5">
        <v>-3.6618007784291278</v>
      </c>
      <c r="G32" s="6">
        <v>16.358071786116241</v>
      </c>
      <c r="H32" s="6"/>
      <c r="I32" s="6"/>
      <c r="J32" s="7">
        <v>27408.099789248343</v>
      </c>
      <c r="K32" s="5">
        <v>2.3843840077325398</v>
      </c>
      <c r="L32" s="18">
        <f t="shared" si="0"/>
        <v>0.33709504535311474</v>
      </c>
    </row>
    <row r="33" spans="1:17" x14ac:dyDescent="0.2">
      <c r="A33" s="3">
        <v>1979</v>
      </c>
      <c r="B33" s="6"/>
      <c r="C33" s="6"/>
      <c r="D33" s="6">
        <v>-2.7624956073301297</v>
      </c>
      <c r="E33" s="6">
        <v>0.46935604978909967</v>
      </c>
      <c r="F33" s="5">
        <v>-2.2931395575410298</v>
      </c>
      <c r="G33" s="6">
        <v>22.371076296381112</v>
      </c>
      <c r="H33" s="6"/>
      <c r="I33" s="6"/>
      <c r="J33" s="7">
        <v>29677.913114585732</v>
      </c>
      <c r="K33" s="5">
        <v>3.1805163564595373</v>
      </c>
      <c r="L33" s="18">
        <f t="shared" si="0"/>
        <v>0.28810274655502388</v>
      </c>
    </row>
    <row r="34" spans="1:17" x14ac:dyDescent="0.2">
      <c r="A34" s="3">
        <v>1980</v>
      </c>
      <c r="B34" s="6"/>
      <c r="C34" s="6"/>
      <c r="D34" s="6">
        <v>-3.7601080825971391</v>
      </c>
      <c r="E34" s="6">
        <v>0.39196698646999695</v>
      </c>
      <c r="F34" s="5">
        <v>-3.3681410961271423</v>
      </c>
      <c r="G34" s="6">
        <v>28.828958534917216</v>
      </c>
      <c r="J34" s="7">
        <v>32035.795723778803</v>
      </c>
      <c r="K34" s="7">
        <v>4.2980940347596039</v>
      </c>
      <c r="L34" s="18">
        <f t="shared" si="0"/>
        <v>0.30112811685025176</v>
      </c>
      <c r="M34" s="10"/>
      <c r="N34" s="10"/>
      <c r="O34" s="9"/>
      <c r="P34" s="9"/>
      <c r="Q34" s="15">
        <v>153.57286859053741</v>
      </c>
    </row>
    <row r="35" spans="1:17" x14ac:dyDescent="0.2">
      <c r="A35" s="3">
        <v>1981</v>
      </c>
      <c r="B35" s="6"/>
      <c r="C35" s="6"/>
      <c r="D35" s="6">
        <v>-9.6239419753624933</v>
      </c>
      <c r="E35" s="6">
        <v>0.31640357179273954</v>
      </c>
      <c r="F35" s="5">
        <v>-9.3075384035697546</v>
      </c>
      <c r="G35" s="6">
        <v>34.133622255928735</v>
      </c>
      <c r="J35" s="7">
        <v>34025.923698418017</v>
      </c>
      <c r="K35" s="7">
        <v>5.1442384606726046</v>
      </c>
      <c r="L35" s="18">
        <f t="shared" si="0"/>
        <v>0.17970566620642359</v>
      </c>
      <c r="M35" s="10"/>
      <c r="N35" s="10"/>
      <c r="O35" s="9"/>
      <c r="P35" s="9"/>
      <c r="Q35" s="15">
        <v>181.95419230785691</v>
      </c>
    </row>
    <row r="36" spans="1:17" x14ac:dyDescent="0.2">
      <c r="A36" s="3">
        <v>1982</v>
      </c>
      <c r="B36" s="6"/>
      <c r="C36" s="6"/>
      <c r="D36" s="6">
        <v>-1.6148792965796008</v>
      </c>
      <c r="E36" s="6">
        <v>0.42827699106368972</v>
      </c>
      <c r="F36" s="5">
        <v>-1.1866023055159112</v>
      </c>
      <c r="G36" s="6">
        <v>25.450818576380268</v>
      </c>
      <c r="J36" s="7">
        <v>29402.495937809756</v>
      </c>
      <c r="K36" s="7">
        <v>5.6556388015873731</v>
      </c>
      <c r="L36" s="18">
        <f t="shared" si="0"/>
        <v>9.4775722537275842E-2</v>
      </c>
      <c r="M36" s="10"/>
      <c r="N36" s="10"/>
      <c r="O36" s="9"/>
      <c r="P36" s="9"/>
      <c r="Q36" s="15">
        <v>164.08526562987512</v>
      </c>
    </row>
    <row r="37" spans="1:17" x14ac:dyDescent="0.2">
      <c r="A37" s="3">
        <v>1983</v>
      </c>
      <c r="B37" s="6"/>
      <c r="C37" s="6"/>
      <c r="D37" s="6">
        <v>2.6459799119689027</v>
      </c>
      <c r="E37" s="6">
        <v>0.46921398804567382</v>
      </c>
      <c r="F37" s="5">
        <v>3.1151939000145763</v>
      </c>
      <c r="G37" s="6">
        <v>20.672870475156831</v>
      </c>
      <c r="J37" s="7">
        <v>28578.627389112167</v>
      </c>
      <c r="K37" s="7">
        <v>7.1972213766605266</v>
      </c>
      <c r="L37" s="18">
        <f t="shared" si="0"/>
        <v>0.24104196617791862</v>
      </c>
      <c r="M37" s="10"/>
      <c r="N37" s="10"/>
      <c r="O37" s="9"/>
      <c r="P37" s="9"/>
      <c r="Q37" s="15">
        <v>134.42155620298431</v>
      </c>
    </row>
    <row r="38" spans="1:17" x14ac:dyDescent="0.2">
      <c r="A38" s="3">
        <v>1984</v>
      </c>
      <c r="B38" s="6"/>
      <c r="C38" s="6"/>
      <c r="D38" s="6">
        <v>-0.90032438538217785</v>
      </c>
      <c r="E38" s="6">
        <v>0.53223596262924322</v>
      </c>
      <c r="F38" s="5">
        <v>-0.36808842275293463</v>
      </c>
      <c r="G38" s="6">
        <v>20.10386511114741</v>
      </c>
      <c r="J38" s="7">
        <v>30260.634853285952</v>
      </c>
      <c r="K38" s="7">
        <v>8.6265990266939294</v>
      </c>
      <c r="L38" s="18">
        <f t="shared" si="0"/>
        <v>0.18115530850580441</v>
      </c>
      <c r="M38" s="10"/>
      <c r="N38" s="10"/>
      <c r="O38" s="9"/>
      <c r="P38" s="9"/>
      <c r="Q38" s="15">
        <v>133.28987052927593</v>
      </c>
    </row>
    <row r="39" spans="1:17" x14ac:dyDescent="0.2">
      <c r="A39" s="3">
        <v>1985</v>
      </c>
      <c r="B39" s="6"/>
      <c r="C39" s="6"/>
      <c r="D39" s="6">
        <v>2.8757081303585332</v>
      </c>
      <c r="E39" s="6">
        <v>0.84985726034359133</v>
      </c>
      <c r="F39" s="5">
        <v>3.7255653907021244</v>
      </c>
      <c r="G39" s="6">
        <v>17.238188909602428</v>
      </c>
      <c r="J39" s="7">
        <v>30856.2489485765</v>
      </c>
      <c r="K39" s="7">
        <v>11.275249232240832</v>
      </c>
      <c r="L39" s="18">
        <f t="shared" si="0"/>
        <v>0.26775964986619449</v>
      </c>
      <c r="M39" s="10"/>
      <c r="N39" s="10"/>
      <c r="O39" s="9"/>
      <c r="P39" s="9"/>
      <c r="Q39" s="15">
        <v>112.74458687061166</v>
      </c>
    </row>
    <row r="40" spans="1:17" x14ac:dyDescent="0.2">
      <c r="A40" s="3">
        <v>1986</v>
      </c>
      <c r="B40" s="6"/>
      <c r="C40" s="6"/>
      <c r="D40" s="6">
        <v>3.3875932472968646</v>
      </c>
      <c r="E40" s="6">
        <v>0.45706822359826121</v>
      </c>
      <c r="F40" s="5">
        <v>3.8446614708951259</v>
      </c>
      <c r="G40" s="6">
        <v>18.531150411901489</v>
      </c>
      <c r="J40" s="7">
        <v>32583.034701083696</v>
      </c>
      <c r="K40" s="7">
        <v>13.471322340955521</v>
      </c>
      <c r="L40" s="18">
        <f t="shared" si="0"/>
        <v>0.17795316494045288</v>
      </c>
      <c r="M40" s="10"/>
      <c r="N40" s="10"/>
      <c r="O40" s="9"/>
      <c r="P40" s="9"/>
      <c r="Q40" s="15">
        <v>94.934588037760349</v>
      </c>
    </row>
    <row r="41" spans="1:17" x14ac:dyDescent="0.2">
      <c r="A41" s="3">
        <v>1987</v>
      </c>
      <c r="B41" s="6"/>
      <c r="C41" s="6"/>
      <c r="D41" s="6">
        <v>3.9114913355944423</v>
      </c>
      <c r="E41" s="6">
        <v>0.6323173500750402</v>
      </c>
      <c r="F41" s="5">
        <v>4.5438086856694824</v>
      </c>
      <c r="G41" s="6">
        <v>21.856113861749822</v>
      </c>
      <c r="J41" s="7">
        <v>34727.260701566251</v>
      </c>
      <c r="K41" s="7">
        <v>16.149525404021269</v>
      </c>
      <c r="L41" s="18">
        <f t="shared" si="0"/>
        <v>0.18132750754900862</v>
      </c>
      <c r="M41" s="10"/>
      <c r="N41" s="10"/>
      <c r="O41" s="9"/>
      <c r="P41" s="9"/>
      <c r="Q41" s="15">
        <v>87.211650477451698</v>
      </c>
    </row>
    <row r="42" spans="1:17" x14ac:dyDescent="0.2">
      <c r="A42" s="3">
        <v>1988</v>
      </c>
      <c r="B42" s="6"/>
      <c r="C42" s="6"/>
      <c r="D42" s="6">
        <v>5.8967566577727153</v>
      </c>
      <c r="E42" s="6">
        <v>0.70095060382659946</v>
      </c>
      <c r="F42" s="5">
        <v>6.5977072615993144</v>
      </c>
      <c r="G42" s="6">
        <v>25.765010974250718</v>
      </c>
      <c r="I42" s="7">
        <v>5.7641256500000004</v>
      </c>
      <c r="J42" s="7">
        <v>37258.12856275068</v>
      </c>
      <c r="K42" s="7">
        <v>18.520986327926856</v>
      </c>
      <c r="L42" s="18">
        <f t="shared" ref="L42:L75" si="1">(LN(K42)-LN(K41))</f>
        <v>0.13701382275840279</v>
      </c>
      <c r="M42" s="10"/>
      <c r="N42" s="10"/>
      <c r="O42" s="9"/>
      <c r="P42" s="9"/>
      <c r="Q42" s="15">
        <v>81.762858710923993</v>
      </c>
    </row>
    <row r="43" spans="1:17" x14ac:dyDescent="0.2">
      <c r="A43" s="3">
        <v>1989</v>
      </c>
      <c r="B43" s="6"/>
      <c r="C43" s="6"/>
      <c r="D43" s="6">
        <v>3.4452528525733328</v>
      </c>
      <c r="E43" s="6">
        <v>0.76213761344503672</v>
      </c>
      <c r="F43" s="5">
        <v>4.2073904660183699</v>
      </c>
      <c r="G43" s="6">
        <v>29.679679366239931</v>
      </c>
      <c r="I43" s="7">
        <v>4.4727054608000003</v>
      </c>
      <c r="J43" s="7">
        <v>41209.312599227924</v>
      </c>
      <c r="K43" s="7">
        <v>21.67472125019372</v>
      </c>
      <c r="L43" s="18">
        <f t="shared" si="1"/>
        <v>0.15724217690719344</v>
      </c>
      <c r="M43" s="10"/>
      <c r="N43" s="10"/>
      <c r="O43" s="9"/>
      <c r="P43" s="9"/>
      <c r="Q43" s="15">
        <v>83.899488470933946</v>
      </c>
    </row>
    <row r="44" spans="1:17" x14ac:dyDescent="0.2">
      <c r="A44" s="3">
        <v>1990</v>
      </c>
      <c r="B44" s="6"/>
      <c r="C44" s="6"/>
      <c r="D44" s="6">
        <v>3.1777221752071485</v>
      </c>
      <c r="E44" s="6">
        <v>0.59851240973208497</v>
      </c>
      <c r="F44" s="5">
        <v>3.7762345849392336</v>
      </c>
      <c r="G44" s="6">
        <v>32.998480363741812</v>
      </c>
      <c r="I44" s="7">
        <v>4.0123310211999996</v>
      </c>
      <c r="J44" s="7">
        <v>42722.2421533616</v>
      </c>
      <c r="K44" s="7">
        <v>27.317941666666702</v>
      </c>
      <c r="L44" s="18">
        <f t="shared" si="1"/>
        <v>0.23139702807965001</v>
      </c>
      <c r="M44" s="10"/>
      <c r="N44" s="10"/>
      <c r="O44" s="9"/>
      <c r="P44" s="9"/>
      <c r="Q44" s="15">
        <v>80.249891950244844</v>
      </c>
    </row>
    <row r="45" spans="1:17" x14ac:dyDescent="0.2">
      <c r="A45" s="3">
        <v>1991</v>
      </c>
      <c r="B45" s="6"/>
      <c r="C45" s="6"/>
      <c r="D45" s="6">
        <v>3.9961653005670015</v>
      </c>
      <c r="E45" s="6">
        <v>0.82013800774987278</v>
      </c>
      <c r="F45" s="5">
        <v>4.8163033083168738</v>
      </c>
      <c r="G45" s="6">
        <v>37.98141252526878</v>
      </c>
      <c r="I45" s="7">
        <v>3.8965992589999998</v>
      </c>
      <c r="J45" s="7">
        <v>46018.4157144208</v>
      </c>
      <c r="K45" s="7">
        <v>33.277408333333298</v>
      </c>
      <c r="L45" s="18">
        <f t="shared" si="1"/>
        <v>0.19733504808705993</v>
      </c>
      <c r="M45" s="10"/>
      <c r="N45" s="10"/>
      <c r="O45" s="9"/>
      <c r="P45" s="9"/>
      <c r="Q45" s="15">
        <v>82.193784470308657</v>
      </c>
    </row>
    <row r="46" spans="1:17" x14ac:dyDescent="0.2">
      <c r="A46" s="3">
        <v>1992</v>
      </c>
      <c r="B46" s="6"/>
      <c r="C46" s="6"/>
      <c r="D46" s="6">
        <v>1.1771954453499134</v>
      </c>
      <c r="E46" s="6">
        <v>0.81649424709263063</v>
      </c>
      <c r="F46" s="5">
        <v>1.993689692442544</v>
      </c>
      <c r="G46" s="6">
        <v>46.270993499987128</v>
      </c>
      <c r="I46" s="7">
        <v>8.2536424999999998</v>
      </c>
      <c r="J46" s="7">
        <v>51141.030459788795</v>
      </c>
      <c r="K46" s="7">
        <v>38.420025000000003</v>
      </c>
      <c r="L46" s="18">
        <f t="shared" si="1"/>
        <v>0.14370006972169413</v>
      </c>
      <c r="M46" s="10"/>
      <c r="N46" s="10"/>
      <c r="O46" s="9"/>
      <c r="P46" s="9"/>
      <c r="Q46" s="15">
        <v>86.901786567864733</v>
      </c>
    </row>
    <row r="47" spans="1:17" x14ac:dyDescent="0.2">
      <c r="A47" s="3">
        <v>1993</v>
      </c>
      <c r="B47" s="6"/>
      <c r="C47" s="6"/>
      <c r="D47" s="6">
        <v>-2.4582995616449708</v>
      </c>
      <c r="E47" s="6">
        <v>0.64618738526168684</v>
      </c>
      <c r="F47" s="5">
        <v>-1.8121121763832839</v>
      </c>
      <c r="G47" s="6">
        <v>49.505763698938495</v>
      </c>
      <c r="I47" s="7">
        <v>7.4239029751999999</v>
      </c>
      <c r="J47" s="7">
        <v>54578.548496145297</v>
      </c>
      <c r="K47" s="7">
        <v>43.3158666666667</v>
      </c>
      <c r="L47" s="18">
        <f t="shared" si="1"/>
        <v>0.11994019556409974</v>
      </c>
      <c r="M47" s="10"/>
      <c r="N47" s="10"/>
      <c r="O47" s="9"/>
      <c r="P47" s="9"/>
      <c r="Q47" s="15">
        <v>88.676848131080547</v>
      </c>
    </row>
    <row r="48" spans="1:17" x14ac:dyDescent="0.2">
      <c r="A48" s="3">
        <v>1994</v>
      </c>
      <c r="B48" s="6"/>
      <c r="C48" s="6"/>
      <c r="D48" s="6">
        <v>1.0204092508773006</v>
      </c>
      <c r="E48" s="6">
        <v>0.58006446220632257</v>
      </c>
      <c r="F48" s="5">
        <v>1.6004737130836233</v>
      </c>
      <c r="G48" s="6">
        <v>57.114341868121592</v>
      </c>
      <c r="I48" s="7">
        <v>7.24610037830855</v>
      </c>
      <c r="J48" s="7">
        <v>57341.082977173202</v>
      </c>
      <c r="K48" s="7">
        <v>48.280050000000003</v>
      </c>
      <c r="L48" s="18">
        <f t="shared" si="1"/>
        <v>0.10849942824725467</v>
      </c>
      <c r="M48" s="10"/>
      <c r="N48" s="10"/>
      <c r="O48" s="9"/>
      <c r="P48" s="9"/>
      <c r="Q48" s="15">
        <v>91.765862393964071</v>
      </c>
    </row>
    <row r="49" spans="1:17" x14ac:dyDescent="0.2">
      <c r="A49" s="3">
        <v>1995</v>
      </c>
      <c r="B49" s="6"/>
      <c r="C49" s="6"/>
      <c r="D49" s="6">
        <v>1.4406219393926423</v>
      </c>
      <c r="E49" s="6">
        <v>0.41711866803189124</v>
      </c>
      <c r="F49" s="5">
        <v>1.8577406074245335</v>
      </c>
      <c r="G49" s="6">
        <v>73.600158307114654</v>
      </c>
      <c r="I49" s="7">
        <v>6.0712388067600003</v>
      </c>
      <c r="J49" s="7">
        <v>62412.538864043294</v>
      </c>
      <c r="K49" s="7">
        <v>52.253116666666699</v>
      </c>
      <c r="L49" s="18">
        <f t="shared" si="1"/>
        <v>7.9081106334477624E-2</v>
      </c>
      <c r="M49" s="20"/>
      <c r="N49" s="20"/>
      <c r="O49" s="9"/>
      <c r="P49" s="9"/>
      <c r="Q49" s="15">
        <v>97.272343108230572</v>
      </c>
    </row>
    <row r="50" spans="1:17" x14ac:dyDescent="0.2">
      <c r="A50" s="3">
        <v>1996</v>
      </c>
      <c r="B50" s="6">
        <f>'Chile NI from desk'!L7</f>
        <v>0.56029999999999991</v>
      </c>
      <c r="C50" s="6">
        <f>'Chile NI from desk'!M7</f>
        <v>3.0639000000000003</v>
      </c>
      <c r="D50" s="6">
        <v>-1.3745639941555021</v>
      </c>
      <c r="E50" s="6">
        <v>0.650434710521135</v>
      </c>
      <c r="F50" s="5">
        <v>-0.72412928363436713</v>
      </c>
      <c r="G50" s="6">
        <v>78.024741267787775</v>
      </c>
      <c r="H50" s="7">
        <v>16.2583730512128</v>
      </c>
      <c r="I50" s="7">
        <v>27.95952183504</v>
      </c>
      <c r="J50" s="7">
        <v>66646</v>
      </c>
      <c r="K50" s="7">
        <v>56.0968916666667</v>
      </c>
      <c r="L50" s="18">
        <f t="shared" si="1"/>
        <v>7.0980865793547121E-2</v>
      </c>
      <c r="M50" s="20"/>
      <c r="N50" s="20"/>
      <c r="O50" s="9"/>
      <c r="P50" s="9"/>
      <c r="Q50" s="15">
        <v>99.639071510055103</v>
      </c>
    </row>
    <row r="51" spans="1:17" x14ac:dyDescent="0.2">
      <c r="A51" s="3">
        <v>1997</v>
      </c>
      <c r="B51" s="6">
        <f>'Chile NI from desk'!L8</f>
        <v>0.81070000000000009</v>
      </c>
      <c r="C51" s="6">
        <f>'Chile NI from desk'!M8</f>
        <v>3.4072</v>
      </c>
      <c r="D51" s="6">
        <v>-1.8405898663259288</v>
      </c>
      <c r="E51" s="6">
        <v>0.61266643685585109</v>
      </c>
      <c r="F51" s="5">
        <v>-1.2279234294700778</v>
      </c>
      <c r="G51" s="6">
        <v>84.923862105150192</v>
      </c>
      <c r="H51" s="7">
        <v>32.134046816701805</v>
      </c>
      <c r="I51" s="7">
        <v>67.137907615265405</v>
      </c>
      <c r="J51" s="7">
        <v>71570</v>
      </c>
      <c r="K51" s="7">
        <v>59.5337666666667</v>
      </c>
      <c r="L51" s="18">
        <f t="shared" si="1"/>
        <v>5.9463254600848003E-2</v>
      </c>
      <c r="M51" s="20">
        <v>4.7064905396500905</v>
      </c>
      <c r="N51" s="20">
        <v>11.502228438436006</v>
      </c>
      <c r="O51" s="9">
        <f t="shared" ref="O51:O75" si="2">M51/(1+L51)</f>
        <v>4.4423348513613687</v>
      </c>
      <c r="P51" s="9">
        <f t="shared" ref="P51:P75" si="3">N51/(1+L51)</f>
        <v>10.856656319590302</v>
      </c>
      <c r="Q51" s="15">
        <v>106.9149376211919</v>
      </c>
    </row>
    <row r="52" spans="1:17" x14ac:dyDescent="0.2">
      <c r="A52" s="3">
        <v>1998</v>
      </c>
      <c r="B52" s="6">
        <f>'Chile NI from desk'!L9</f>
        <v>0.82679999999999998</v>
      </c>
      <c r="C52" s="6">
        <f>'Chile NI from desk'!M9</f>
        <v>2.6998000000000002</v>
      </c>
      <c r="D52" s="6">
        <v>-3.0545293769138593</v>
      </c>
      <c r="E52" s="6">
        <v>0.56673396352017047</v>
      </c>
      <c r="F52" s="5">
        <v>-2.4877954133936888</v>
      </c>
      <c r="G52" s="6">
        <v>81.590310403823693</v>
      </c>
      <c r="H52" s="7">
        <v>36.815105517770498</v>
      </c>
      <c r="I52" s="7">
        <v>71.7592870682262</v>
      </c>
      <c r="J52" s="7">
        <v>74763</v>
      </c>
      <c r="K52" s="7">
        <v>62.573300000000003</v>
      </c>
      <c r="L52" s="18">
        <f t="shared" si="1"/>
        <v>4.9795010966491304E-2</v>
      </c>
      <c r="M52" s="20">
        <v>2.450927932510838</v>
      </c>
      <c r="N52" s="20">
        <v>3.8305336900991311</v>
      </c>
      <c r="O52" s="9">
        <f t="shared" si="2"/>
        <v>2.3346728712821725</v>
      </c>
      <c r="P52" s="9">
        <f t="shared" si="3"/>
        <v>3.6488396783030614</v>
      </c>
      <c r="Q52" s="15">
        <v>104.94856908532221</v>
      </c>
    </row>
    <row r="53" spans="1:17" x14ac:dyDescent="0.2">
      <c r="A53" s="3">
        <v>1999</v>
      </c>
      <c r="B53" s="6">
        <f>'Chile NI from desk'!L10</f>
        <v>0.51029999999999998</v>
      </c>
      <c r="C53" s="6">
        <f>'Chile NI from desk'!M10</f>
        <v>2.7288999999999999</v>
      </c>
      <c r="D53" s="6">
        <v>2.2498442868044641</v>
      </c>
      <c r="E53" s="6">
        <v>0.85528960077620753</v>
      </c>
      <c r="F53" s="5">
        <v>3.1051338875806715</v>
      </c>
      <c r="G53" s="6">
        <v>75.120754352316112</v>
      </c>
      <c r="H53" s="7">
        <v>46.698529818991098</v>
      </c>
      <c r="I53" s="7">
        <v>80.397622144879193</v>
      </c>
      <c r="J53" s="7">
        <v>74377</v>
      </c>
      <c r="K53" s="7">
        <v>64.659041666666695</v>
      </c>
      <c r="L53" s="18">
        <f t="shared" si="1"/>
        <v>3.2789281522198621E-2</v>
      </c>
      <c r="M53" s="20">
        <v>1.3421090246538814</v>
      </c>
      <c r="N53" s="20">
        <v>3.6821186933878645</v>
      </c>
      <c r="O53" s="9">
        <f t="shared" si="2"/>
        <v>1.2994993738468947</v>
      </c>
      <c r="P53" s="9">
        <f t="shared" si="3"/>
        <v>3.5652177644222789</v>
      </c>
      <c r="Q53" s="15">
        <v>99.98993592282261</v>
      </c>
    </row>
    <row r="54" spans="1:17" x14ac:dyDescent="0.2">
      <c r="A54" s="3">
        <v>2000</v>
      </c>
      <c r="B54" s="6">
        <f>'Chile NI from desk'!L11</f>
        <v>1.0942000000000001</v>
      </c>
      <c r="C54" s="6">
        <f>'Chile NI from desk'!M11</f>
        <v>3.9474999999999998</v>
      </c>
      <c r="D54" s="6">
        <v>1.7989024119150814</v>
      </c>
      <c r="E54" s="6">
        <v>0.71699110417758238</v>
      </c>
      <c r="F54" s="5">
        <v>2.5158935160926639</v>
      </c>
      <c r="G54" s="6">
        <v>77.825233360468033</v>
      </c>
      <c r="H54" s="7">
        <v>47.0067641337236</v>
      </c>
      <c r="I54" s="7">
        <v>82.377460578416901</v>
      </c>
      <c r="J54" s="7">
        <v>78352</v>
      </c>
      <c r="K54" s="7">
        <v>67.140799999999999</v>
      </c>
      <c r="L54" s="18">
        <f t="shared" si="1"/>
        <v>3.7663955809681404E-2</v>
      </c>
      <c r="M54" s="20">
        <v>2.2580667244061137</v>
      </c>
      <c r="N54" s="20">
        <v>4.7317544924690846</v>
      </c>
      <c r="O54" s="9">
        <f t="shared" si="2"/>
        <v>2.176105965484906</v>
      </c>
      <c r="P54" s="9">
        <f t="shared" si="3"/>
        <v>4.560006605199014</v>
      </c>
      <c r="Q54" s="15">
        <v>99.115028073604392</v>
      </c>
    </row>
    <row r="55" spans="1:17" x14ac:dyDescent="0.2">
      <c r="A55" s="3">
        <v>2001</v>
      </c>
      <c r="B55" s="6">
        <f>'Chile NI from desk'!L12</f>
        <v>0.91970000000000007</v>
      </c>
      <c r="C55" s="6">
        <f>'Chile NI from desk'!M12</f>
        <v>3.4420999999999999</v>
      </c>
      <c r="D55" s="6">
        <v>1.4082498231986975</v>
      </c>
      <c r="E55" s="6">
        <v>0.60140186566060039</v>
      </c>
      <c r="F55" s="5">
        <v>2.0096516888592979</v>
      </c>
      <c r="G55" s="6">
        <v>70.967521780330401</v>
      </c>
      <c r="H55" s="7">
        <v>47.245225433834804</v>
      </c>
      <c r="I55" s="7">
        <v>81.371065622386197</v>
      </c>
      <c r="J55" s="7">
        <v>80948</v>
      </c>
      <c r="K55" s="7">
        <v>69.534383333333395</v>
      </c>
      <c r="L55" s="18">
        <f t="shared" si="1"/>
        <v>3.5029447574133954E-2</v>
      </c>
      <c r="M55" s="20">
        <v>1.8903104025610336</v>
      </c>
      <c r="N55" s="20">
        <v>4.0370337230510271</v>
      </c>
      <c r="O55" s="9">
        <f t="shared" si="2"/>
        <v>1.8263348999310864</v>
      </c>
      <c r="P55" s="9">
        <f t="shared" si="3"/>
        <v>3.9004047010574303</v>
      </c>
      <c r="Q55" s="15">
        <v>89.933385822215541</v>
      </c>
    </row>
    <row r="56" spans="1:17" x14ac:dyDescent="0.2">
      <c r="A56" s="3">
        <v>2002</v>
      </c>
      <c r="B56" s="6">
        <f>'Chile NI from desk'!L13</f>
        <v>0.3906</v>
      </c>
      <c r="C56" s="6">
        <f>'Chile NI from desk'!M13</f>
        <v>3.2338</v>
      </c>
      <c r="D56" s="6">
        <v>2.4152006501661853</v>
      </c>
      <c r="E56" s="6">
        <v>0.83537460882477466</v>
      </c>
      <c r="F56" s="5">
        <v>3.2505752589909598</v>
      </c>
      <c r="G56" s="6">
        <v>69.729196200908618</v>
      </c>
      <c r="H56" s="7">
        <v>49.838621331207705</v>
      </c>
      <c r="I56" s="7">
        <v>81.071297300345307</v>
      </c>
      <c r="J56" s="7">
        <v>83459</v>
      </c>
      <c r="K56" s="7">
        <v>71.262916666666698</v>
      </c>
      <c r="L56" s="18">
        <f t="shared" si="1"/>
        <v>2.4554734812356926E-2</v>
      </c>
      <c r="M56" s="20">
        <v>0.80693610685032058</v>
      </c>
      <c r="N56" s="20">
        <v>3.8788946868602188</v>
      </c>
      <c r="O56" s="9">
        <f t="shared" si="2"/>
        <v>0.78759687445894011</v>
      </c>
      <c r="P56" s="9">
        <f t="shared" si="3"/>
        <v>3.7859321274530275</v>
      </c>
      <c r="Q56" s="15">
        <v>89.420953658032502</v>
      </c>
    </row>
    <row r="57" spans="1:17" x14ac:dyDescent="0.2">
      <c r="A57" s="3">
        <v>2003</v>
      </c>
      <c r="B57" s="6">
        <f>'Chile NI from desk'!L14</f>
        <v>0.72450000000000003</v>
      </c>
      <c r="C57" s="6">
        <f>'Chile NI from desk'!M14</f>
        <v>5.4509999999999996</v>
      </c>
      <c r="D57" s="6">
        <v>5.1160771032504782</v>
      </c>
      <c r="E57" s="6">
        <v>0.79980016730401537</v>
      </c>
      <c r="F57" s="5">
        <v>5.9158772705544935</v>
      </c>
      <c r="G57" s="6">
        <v>75.643895154379351</v>
      </c>
      <c r="H57" s="7">
        <v>60.998430799100703</v>
      </c>
      <c r="I57" s="7">
        <v>98.675166845881392</v>
      </c>
      <c r="J57" s="7">
        <v>86885</v>
      </c>
      <c r="K57" s="7">
        <v>73.265825000000007</v>
      </c>
      <c r="L57" s="18">
        <f t="shared" si="1"/>
        <v>2.7718176251274151E-2</v>
      </c>
      <c r="M57" s="20">
        <v>1.4144849540044231</v>
      </c>
      <c r="N57" s="20">
        <v>6.5423687961872155</v>
      </c>
      <c r="O57" s="9">
        <f t="shared" si="2"/>
        <v>1.3763354455439596</v>
      </c>
      <c r="P57" s="9">
        <f t="shared" si="3"/>
        <v>6.3659171817426579</v>
      </c>
      <c r="Q57" s="15">
        <v>84.609523109679557</v>
      </c>
    </row>
    <row r="58" spans="1:17" x14ac:dyDescent="0.2">
      <c r="A58" s="3">
        <v>2004</v>
      </c>
      <c r="B58" s="6">
        <f>'Chile NI from desk'!L15</f>
        <v>0.80959999999999999</v>
      </c>
      <c r="C58" s="6">
        <f>'Chile NI from desk'!M15</f>
        <v>8.968</v>
      </c>
      <c r="D58" s="6">
        <v>9.9383676712902567</v>
      </c>
      <c r="E58" s="6">
        <v>1.0812650583320942</v>
      </c>
      <c r="F58" s="5">
        <v>11.019632729622352</v>
      </c>
      <c r="G58" s="6">
        <v>99.235612187002204</v>
      </c>
      <c r="H58" s="7">
        <v>75.975311059534803</v>
      </c>
      <c r="I58" s="7">
        <v>106.358401530327</v>
      </c>
      <c r="J58" s="7">
        <v>93124</v>
      </c>
      <c r="K58" s="7">
        <v>74.037241666666702</v>
      </c>
      <c r="L58" s="18">
        <f t="shared" si="1"/>
        <v>1.0473966854871009E-2</v>
      </c>
      <c r="M58" s="20">
        <v>1.3134898089423421</v>
      </c>
      <c r="N58" s="20">
        <v>8.9942012529576854</v>
      </c>
      <c r="O58" s="9">
        <f t="shared" si="2"/>
        <v>1.2998749616782475</v>
      </c>
      <c r="P58" s="9">
        <f t="shared" si="3"/>
        <v>8.9009727593006609</v>
      </c>
      <c r="Q58" s="15">
        <v>88.022936745425724</v>
      </c>
    </row>
    <row r="59" spans="1:17" x14ac:dyDescent="0.2">
      <c r="A59" s="3">
        <v>2005</v>
      </c>
      <c r="B59" s="6">
        <f>'Chile NI from desk'!L16</f>
        <v>1.4962</v>
      </c>
      <c r="C59" s="6">
        <f>'Chile NI from desk'!M16</f>
        <v>12.281000000000001</v>
      </c>
      <c r="D59" s="6">
        <v>8.7557402921049583</v>
      </c>
      <c r="E59" s="6">
        <v>1.450086378363457</v>
      </c>
      <c r="F59" s="5">
        <v>10.205826670468415</v>
      </c>
      <c r="G59" s="6">
        <v>122.95819246383542</v>
      </c>
      <c r="H59" s="7">
        <v>91.898431081104903</v>
      </c>
      <c r="I59" s="7">
        <v>124.73817763576299</v>
      </c>
      <c r="J59" s="7">
        <v>98476</v>
      </c>
      <c r="K59" s="7">
        <v>76.297300000000007</v>
      </c>
      <c r="L59" s="18">
        <f t="shared" si="1"/>
        <v>3.0069318658380695E-2</v>
      </c>
      <c r="M59" s="20">
        <v>1.9118363381602252</v>
      </c>
      <c r="N59" s="20">
        <v>11.209738411942364</v>
      </c>
      <c r="O59" s="9">
        <f t="shared" si="2"/>
        <v>1.8560268746285025</v>
      </c>
      <c r="P59" s="9">
        <f t="shared" si="3"/>
        <v>10.882508787411073</v>
      </c>
      <c r="Q59" s="15">
        <v>94.230590715488958</v>
      </c>
    </row>
    <row r="60" spans="1:17" x14ac:dyDescent="0.2">
      <c r="A60" s="3">
        <v>2006</v>
      </c>
      <c r="B60" s="6">
        <f>'Chile NI from desk'!L17</f>
        <v>2.4201999999999999</v>
      </c>
      <c r="C60" s="6">
        <f>'Chile NI from desk'!M17</f>
        <v>21.266999999999999</v>
      </c>
      <c r="D60" s="6">
        <v>14.457757898071321</v>
      </c>
      <c r="E60" s="6">
        <v>2.200514943284964</v>
      </c>
      <c r="F60" s="5">
        <v>16.658272841356286</v>
      </c>
      <c r="G60" s="6">
        <v>154.78195276036021</v>
      </c>
      <c r="H60" s="7">
        <v>120.957146130723</v>
      </c>
      <c r="I60" s="7">
        <v>136.86826270585101</v>
      </c>
      <c r="J60" s="7">
        <v>104721</v>
      </c>
      <c r="K60" s="7">
        <v>78.893050000000002</v>
      </c>
      <c r="L60" s="18">
        <f t="shared" si="1"/>
        <v>3.3455586754395306E-2</v>
      </c>
      <c r="M60" s="20">
        <v>2.5483046236572959</v>
      </c>
      <c r="N60" s="20">
        <v>16.497381547985306</v>
      </c>
      <c r="O60" s="9">
        <f t="shared" si="2"/>
        <v>2.4658095193624519</v>
      </c>
      <c r="P60" s="9">
        <f t="shared" si="3"/>
        <v>15.963319333147087</v>
      </c>
      <c r="Q60" s="15">
        <v>98.35716775467661</v>
      </c>
    </row>
    <row r="61" spans="1:17" x14ac:dyDescent="0.2">
      <c r="A61" s="3">
        <v>2007</v>
      </c>
      <c r="B61" s="6">
        <f>'Chile NI from desk'!L18</f>
        <v>4.8422000000000001</v>
      </c>
      <c r="C61" s="6">
        <f>'Chile NI from desk'!M18</f>
        <v>24.286000000000001</v>
      </c>
      <c r="D61" s="6">
        <v>13.635875437478621</v>
      </c>
      <c r="E61" s="6">
        <v>1.8043353690157007</v>
      </c>
      <c r="F61" s="5">
        <v>15.440210806494321</v>
      </c>
      <c r="G61" s="6">
        <v>173.47107714833939</v>
      </c>
      <c r="H61" s="7">
        <v>164.58541833007598</v>
      </c>
      <c r="I61" s="7">
        <v>163.85854825944199</v>
      </c>
      <c r="J61" s="7">
        <v>109889</v>
      </c>
      <c r="K61" s="7">
        <v>82.374949999999998</v>
      </c>
      <c r="L61" s="18">
        <f t="shared" si="1"/>
        <v>4.318824805524546E-2</v>
      </c>
      <c r="M61" s="20">
        <v>3.8375010379830798</v>
      </c>
      <c r="N61" s="20">
        <v>17.009460931885833</v>
      </c>
      <c r="O61" s="9">
        <f t="shared" si="2"/>
        <v>3.6786275584843939</v>
      </c>
      <c r="P61" s="9">
        <f t="shared" si="3"/>
        <v>16.305265098217479</v>
      </c>
      <c r="Q61" s="15">
        <v>95.923119495364816</v>
      </c>
    </row>
    <row r="62" spans="1:17" x14ac:dyDescent="0.2">
      <c r="A62" s="3">
        <v>2008</v>
      </c>
      <c r="B62" s="6">
        <f>'Chile NI from desk'!L19</f>
        <v>4.7641999999999998</v>
      </c>
      <c r="C62" s="6">
        <f>'Chile NI from desk'!M19</f>
        <v>19.385999999999999</v>
      </c>
      <c r="D62" s="6">
        <v>2.8060258496202426</v>
      </c>
      <c r="E62" s="6">
        <v>1.6322200749215441</v>
      </c>
      <c r="F62" s="5">
        <v>4.4382459245417865</v>
      </c>
      <c r="G62" s="6">
        <v>179.51010681821421</v>
      </c>
      <c r="H62" s="7">
        <v>142.71082311000001</v>
      </c>
      <c r="I62" s="7">
        <v>172.54442352436601</v>
      </c>
      <c r="J62" s="7">
        <v>113740</v>
      </c>
      <c r="K62" s="7">
        <v>89.560866666666698</v>
      </c>
      <c r="L62" s="18">
        <f t="shared" si="1"/>
        <v>8.363708278062898E-2</v>
      </c>
      <c r="M62" s="20">
        <v>2.6712514483435394</v>
      </c>
      <c r="N62" s="20">
        <v>10.917802835646247</v>
      </c>
      <c r="O62" s="9">
        <f t="shared" si="2"/>
        <v>2.4650793986203094</v>
      </c>
      <c r="P62" s="9">
        <f t="shared" si="3"/>
        <v>10.07514693723013</v>
      </c>
      <c r="Q62" s="15">
        <v>97.279932449191094</v>
      </c>
    </row>
    <row r="63" spans="1:17" x14ac:dyDescent="0.2">
      <c r="A63" s="3">
        <v>2009</v>
      </c>
      <c r="B63" s="6">
        <f>'Chile NI from desk'!L20</f>
        <v>4.2492000000000001</v>
      </c>
      <c r="C63" s="6">
        <f>'Chile NI from desk'!M20</f>
        <v>16.382000000000001</v>
      </c>
      <c r="D63" s="6">
        <v>7.9315192869967577</v>
      </c>
      <c r="E63" s="6">
        <v>0.90602542210482739</v>
      </c>
      <c r="F63" s="5">
        <v>8.8375447091015857</v>
      </c>
      <c r="G63" s="6">
        <v>172.51171566123676</v>
      </c>
      <c r="H63" s="7">
        <v>191.96108564874999</v>
      </c>
      <c r="I63" s="7">
        <v>214.55743706227898</v>
      </c>
      <c r="J63" s="7">
        <v>111972</v>
      </c>
      <c r="K63" s="7">
        <v>90.902725000000004</v>
      </c>
      <c r="L63" s="18">
        <f t="shared" si="1"/>
        <v>1.4871510109058406E-2</v>
      </c>
      <c r="M63" s="20">
        <v>2.9338587486980958</v>
      </c>
      <c r="N63" s="20">
        <v>9.3552399860160165</v>
      </c>
      <c r="O63" s="9">
        <f t="shared" si="2"/>
        <v>2.890867188086522</v>
      </c>
      <c r="P63" s="9">
        <f t="shared" si="3"/>
        <v>9.2181521432311158</v>
      </c>
      <c r="Q63" s="15">
        <v>94.858337719785439</v>
      </c>
    </row>
    <row r="64" spans="1:17" x14ac:dyDescent="0.2">
      <c r="A64" s="3">
        <v>2010</v>
      </c>
      <c r="B64" s="6">
        <f>'Chile NI from desk'!L21</f>
        <v>5.5226999999999995</v>
      </c>
      <c r="C64" s="6">
        <f>'Chile NI from desk'!M21</f>
        <v>21.097999999999999</v>
      </c>
      <c r="D64" s="6">
        <v>6.4774746508728969</v>
      </c>
      <c r="E64" s="6">
        <v>2.020874964458772</v>
      </c>
      <c r="F64" s="5">
        <v>8.4983496153316693</v>
      </c>
      <c r="G64" s="6">
        <v>218.27179204930908</v>
      </c>
      <c r="H64" s="7">
        <v>235.083319044364</v>
      </c>
      <c r="I64" s="7">
        <v>264.71598880945402</v>
      </c>
      <c r="J64" s="7">
        <v>118515</v>
      </c>
      <c r="K64" s="7">
        <v>92.182658333333293</v>
      </c>
      <c r="L64" s="18">
        <f t="shared" si="1"/>
        <v>1.3982046649013924E-2</v>
      </c>
      <c r="M64" s="20">
        <v>2.8373178446130507</v>
      </c>
      <c r="N64" s="20">
        <v>9.697671075126987</v>
      </c>
      <c r="O64" s="9">
        <f t="shared" si="2"/>
        <v>2.7981933743203422</v>
      </c>
      <c r="P64" s="9">
        <f t="shared" si="3"/>
        <v>9.5639475148259692</v>
      </c>
      <c r="Q64" s="15">
        <v>99.999999999999986</v>
      </c>
    </row>
    <row r="65" spans="1:17" x14ac:dyDescent="0.2">
      <c r="A65" s="3">
        <v>2011</v>
      </c>
      <c r="B65" s="6">
        <f>'Chile NI from desk'!L22</f>
        <v>5.2248999999999999</v>
      </c>
      <c r="C65" s="6">
        <f>'Chile NI from desk'!M22</f>
        <v>20.661999999999999</v>
      </c>
      <c r="D65" s="6">
        <v>3.299851758134499</v>
      </c>
      <c r="E65" s="6">
        <v>1.1365803422764296</v>
      </c>
      <c r="F65" s="5">
        <v>4.4364321004109284</v>
      </c>
      <c r="G65" s="6">
        <v>252.0719295797216</v>
      </c>
      <c r="H65" s="7">
        <v>254.51226387590398</v>
      </c>
      <c r="I65" s="7">
        <v>286.22233620229798</v>
      </c>
      <c r="J65" s="7">
        <v>125691</v>
      </c>
      <c r="K65" s="7">
        <v>95.255766666666702</v>
      </c>
      <c r="L65" s="18">
        <f t="shared" si="1"/>
        <v>3.2793529225472184E-2</v>
      </c>
      <c r="M65" s="20">
        <v>2.1520019516749964</v>
      </c>
      <c r="N65" s="20">
        <v>7.5575090430572596</v>
      </c>
      <c r="O65" s="9">
        <f t="shared" si="2"/>
        <v>2.0836710250197421</v>
      </c>
      <c r="P65" s="9">
        <f t="shared" si="3"/>
        <v>7.3175410468778779</v>
      </c>
      <c r="Q65" s="15">
        <v>100.37248733152508</v>
      </c>
    </row>
    <row r="66" spans="1:17" x14ac:dyDescent="0.2">
      <c r="A66" s="3">
        <v>2012</v>
      </c>
      <c r="B66" s="6">
        <f>'Chile NI from desk'!L23</f>
        <v>6.1210000000000004</v>
      </c>
      <c r="C66" s="6">
        <f>'Chile NI from desk'!M23</f>
        <v>18.885000000000002</v>
      </c>
      <c r="D66" s="6">
        <v>2.4716679753051477E-2</v>
      </c>
      <c r="E66" s="6">
        <v>0.77108550926567465</v>
      </c>
      <c r="F66" s="5">
        <v>0.79580218901872612</v>
      </c>
      <c r="G66" s="6">
        <v>267.02615666592419</v>
      </c>
      <c r="H66" s="7">
        <v>291.529793316628</v>
      </c>
      <c r="I66" s="7">
        <v>333.68496607519097</v>
      </c>
      <c r="J66" s="7">
        <v>132393</v>
      </c>
      <c r="K66" s="7">
        <v>98.112241666666705</v>
      </c>
      <c r="L66" s="18">
        <f t="shared" si="1"/>
        <v>2.9546591811270062E-2</v>
      </c>
      <c r="M66" s="20">
        <v>2.3359721474419231</v>
      </c>
      <c r="N66" s="20">
        <v>6.4086633973988114</v>
      </c>
      <c r="O66" s="9">
        <f t="shared" si="2"/>
        <v>2.2689329128196838</v>
      </c>
      <c r="P66" s="9">
        <f t="shared" si="3"/>
        <v>6.2247434437368394</v>
      </c>
      <c r="Q66" s="15">
        <v>103.56628803297114</v>
      </c>
    </row>
    <row r="67" spans="1:17" x14ac:dyDescent="0.2">
      <c r="A67" s="3">
        <v>2013</v>
      </c>
      <c r="B67" s="6">
        <f>'Chile NI from desk'!L24</f>
        <v>5.99</v>
      </c>
      <c r="C67" s="6">
        <f>'Chile NI from desk'!M24</f>
        <v>18.138999999999999</v>
      </c>
      <c r="D67" s="6">
        <v>-0.50696922127927047</v>
      </c>
      <c r="E67" s="6">
        <v>0.79327336162187589</v>
      </c>
      <c r="F67" s="5">
        <v>0.28630414034260543</v>
      </c>
      <c r="G67" s="6">
        <v>278.3403687583388</v>
      </c>
      <c r="H67" s="7">
        <v>306.144351071355</v>
      </c>
      <c r="I67" s="7">
        <v>344.197249163327</v>
      </c>
      <c r="J67" s="7">
        <v>137750</v>
      </c>
      <c r="K67" s="7">
        <v>99.997575000000097</v>
      </c>
      <c r="L67" s="18">
        <f t="shared" si="1"/>
        <v>1.9033789276399204E-2</v>
      </c>
      <c r="M67" s="20">
        <v>2.0163006634156471</v>
      </c>
      <c r="N67" s="20">
        <v>5.3344311707114604</v>
      </c>
      <c r="O67" s="9">
        <f t="shared" si="2"/>
        <v>1.97863965320266</v>
      </c>
      <c r="P67" s="9">
        <f t="shared" si="3"/>
        <v>5.2347932196628744</v>
      </c>
      <c r="Q67" s="15">
        <v>102.89389985252235</v>
      </c>
    </row>
    <row r="68" spans="1:17" x14ac:dyDescent="0.2">
      <c r="A68" s="3">
        <v>2014</v>
      </c>
      <c r="B68" s="6">
        <f>'Chile NI from desk'!L25</f>
        <v>6.0990000000000002</v>
      </c>
      <c r="C68" s="6">
        <f>'Chile NI from desk'!M25</f>
        <v>15.286</v>
      </c>
      <c r="D68" s="6">
        <v>1.061298055475306</v>
      </c>
      <c r="E68" s="6">
        <v>0.81125401099159511</v>
      </c>
      <c r="F68" s="5">
        <v>1.8725520664669011</v>
      </c>
      <c r="G68" s="6">
        <v>260.95402565867045</v>
      </c>
      <c r="H68" s="7">
        <v>324.39037859336997</v>
      </c>
      <c r="I68" s="7">
        <v>360.70896444964501</v>
      </c>
      <c r="J68" s="7">
        <v>140529</v>
      </c>
      <c r="K68" s="7">
        <v>104.389466666667</v>
      </c>
      <c r="L68" s="18">
        <f t="shared" si="1"/>
        <v>4.2982840666897282E-2</v>
      </c>
      <c r="M68" s="20">
        <v>1.9100961079155199</v>
      </c>
      <c r="N68" s="20">
        <v>4.2580356846667344</v>
      </c>
      <c r="O68" s="9">
        <f t="shared" si="2"/>
        <v>1.8313782676368662</v>
      </c>
      <c r="P68" s="9">
        <f t="shared" si="3"/>
        <v>4.0825558375860611</v>
      </c>
      <c r="Q68" s="15">
        <v>93.856658018800559</v>
      </c>
    </row>
    <row r="69" spans="1:17" x14ac:dyDescent="0.2">
      <c r="A69" s="3">
        <v>2015</v>
      </c>
      <c r="B69" s="6">
        <f>'Chile NI from desk'!L26</f>
        <v>4.7480000000000002</v>
      </c>
      <c r="C69" s="6">
        <f>'Chile NI from desk'!M26</f>
        <v>11.132999999999999</v>
      </c>
      <c r="D69" s="6">
        <v>1.9502201934815552E-2</v>
      </c>
      <c r="E69" s="6">
        <v>0.76648188999623912</v>
      </c>
      <c r="F69" s="5">
        <v>0.78598409193105467</v>
      </c>
      <c r="G69" s="6">
        <v>242.53671538268458</v>
      </c>
      <c r="H69" s="7">
        <v>314.23204570013201</v>
      </c>
      <c r="I69" s="7">
        <v>359.33825251350896</v>
      </c>
      <c r="J69" s="7">
        <v>143693</v>
      </c>
      <c r="K69" s="7">
        <v>108.929266666667</v>
      </c>
      <c r="L69" s="18">
        <f t="shared" si="1"/>
        <v>4.2569965558595158E-2</v>
      </c>
      <c r="M69" s="20">
        <v>1.4039044031106549</v>
      </c>
      <c r="N69" s="20">
        <v>2.9603977388013316</v>
      </c>
      <c r="O69" s="9">
        <f t="shared" si="2"/>
        <v>1.3465805168849858</v>
      </c>
      <c r="P69" s="9">
        <f t="shared" si="3"/>
        <v>2.8395194918311213</v>
      </c>
      <c r="Q69" s="15">
        <v>95.167363758231986</v>
      </c>
    </row>
    <row r="70" spans="1:17" x14ac:dyDescent="0.2">
      <c r="A70" s="3">
        <v>2016</v>
      </c>
      <c r="B70" s="6">
        <f>'Chile NI from desk'!L27</f>
        <v>3.653</v>
      </c>
      <c r="C70" s="6">
        <f>'Chile NI from desk'!M27</f>
        <v>10.577999999999999</v>
      </c>
      <c r="D70" s="6">
        <v>0.8579693159551337</v>
      </c>
      <c r="E70" s="6">
        <v>0.57645951963768527</v>
      </c>
      <c r="F70" s="5">
        <v>1.434428835592819</v>
      </c>
      <c r="G70" s="6">
        <v>247.02515120142493</v>
      </c>
      <c r="H70" s="7">
        <v>330.62970398729101</v>
      </c>
      <c r="I70" s="7">
        <v>379.309510800667</v>
      </c>
      <c r="J70" s="7">
        <v>145928</v>
      </c>
      <c r="K70" s="7">
        <v>113.057341666667</v>
      </c>
      <c r="L70" s="18">
        <f t="shared" si="1"/>
        <v>3.7196396461987469E-2</v>
      </c>
      <c r="M70" s="20">
        <v>1.1208260088587094</v>
      </c>
      <c r="N70" s="20">
        <v>2.8381746191797066</v>
      </c>
      <c r="O70" s="9">
        <f t="shared" si="2"/>
        <v>1.0806304502040245</v>
      </c>
      <c r="P70" s="9">
        <f t="shared" si="3"/>
        <v>2.7363907441841211</v>
      </c>
      <c r="Q70" s="15">
        <v>97.013749414569872</v>
      </c>
    </row>
    <row r="71" spans="1:17" x14ac:dyDescent="0.2">
      <c r="A71" s="3">
        <v>2017</v>
      </c>
      <c r="B71" s="6">
        <f>'Chile NI from desk'!L28</f>
        <v>3.6658349592350499</v>
      </c>
      <c r="C71" s="6">
        <f>'Chile NI from desk'!M28</f>
        <v>13.102294823146602</v>
      </c>
      <c r="D71" s="6">
        <v>1.7497100097968603</v>
      </c>
      <c r="E71" s="6">
        <v>0.63789983422340768</v>
      </c>
      <c r="F71" s="5">
        <v>2.3876098440202682</v>
      </c>
      <c r="G71" s="6">
        <v>251.22043831849533</v>
      </c>
      <c r="H71" s="7">
        <v>348.21976686625601</v>
      </c>
      <c r="I71" s="7">
        <v>400.33845239702799</v>
      </c>
      <c r="J71" s="7">
        <v>148367.66043568499</v>
      </c>
      <c r="K71" s="7">
        <v>116.21985030833299</v>
      </c>
      <c r="L71" s="18">
        <f t="shared" si="1"/>
        <v>2.7588520261951466E-2</v>
      </c>
      <c r="M71" s="20">
        <v>1.0789760291559023</v>
      </c>
      <c r="N71" s="20">
        <v>3.36150987438231</v>
      </c>
      <c r="O71" s="9">
        <f t="shared" si="2"/>
        <v>1.0500078658730552</v>
      </c>
      <c r="P71" s="9">
        <f t="shared" si="3"/>
        <v>3.271260634096417</v>
      </c>
      <c r="Q71" s="15"/>
    </row>
    <row r="72" spans="1:17" x14ac:dyDescent="0.2">
      <c r="A72" s="3">
        <v>2018</v>
      </c>
      <c r="B72" s="6">
        <f>'Chile NI from desk'!L29</f>
        <v>3.4612428238319803</v>
      </c>
      <c r="C72" s="6">
        <f>'Chile NI from desk'!M29</f>
        <v>13.730796313044101</v>
      </c>
      <c r="D72" s="6">
        <v>1.6205795713204598</v>
      </c>
      <c r="E72" s="6">
        <v>0.62243916331465143</v>
      </c>
      <c r="F72" s="5">
        <v>2.2430187346351111</v>
      </c>
      <c r="G72" s="6">
        <v>262.00302772332526</v>
      </c>
      <c r="H72" s="7">
        <v>366.90063329153401</v>
      </c>
      <c r="I72" s="7">
        <v>423.41283200927001</v>
      </c>
      <c r="J72" s="7">
        <v>151804.59682916399</v>
      </c>
      <c r="K72" s="7">
        <v>119.754402126259</v>
      </c>
      <c r="L72" s="18">
        <f t="shared" si="1"/>
        <v>2.9959337942716324E-2</v>
      </c>
      <c r="M72" s="20">
        <v>0.96506945130109112</v>
      </c>
      <c r="N72" s="20">
        <v>3.3300314821693862</v>
      </c>
      <c r="O72" s="9">
        <f t="shared" si="2"/>
        <v>0.93699762286612309</v>
      </c>
      <c r="P72" s="9">
        <f t="shared" si="3"/>
        <v>3.2331679120662469</v>
      </c>
      <c r="Q72" s="15"/>
    </row>
    <row r="73" spans="1:17" x14ac:dyDescent="0.2">
      <c r="A73" s="3">
        <v>2019</v>
      </c>
      <c r="B73" s="6">
        <f>'Chile NI from desk'!L30</f>
        <v>3.2111939860690302</v>
      </c>
      <c r="C73" s="6">
        <f>'Chile NI from desk'!M30</f>
        <v>14.188363002119001</v>
      </c>
      <c r="D73" s="6">
        <v>1.5036019228679591</v>
      </c>
      <c r="E73" s="6">
        <v>0.61249323223350571</v>
      </c>
      <c r="F73" s="5">
        <v>2.1160951551014646</v>
      </c>
      <c r="G73" s="6">
        <v>274.03350571193681</v>
      </c>
      <c r="H73" s="7">
        <v>386.79567845132703</v>
      </c>
      <c r="I73" s="7">
        <v>448.48691276691102</v>
      </c>
      <c r="J73" s="7">
        <v>155903.32094355099</v>
      </c>
      <c r="K73" s="7">
        <v>123.347034190046</v>
      </c>
      <c r="L73" s="18">
        <f t="shared" si="1"/>
        <v>2.955880224153784E-2</v>
      </c>
      <c r="M73" s="20">
        <v>0.85009394820222051</v>
      </c>
      <c r="N73" s="20">
        <v>3.2547461316980386</v>
      </c>
      <c r="O73" s="9">
        <f t="shared" si="2"/>
        <v>0.82568761138403213</v>
      </c>
      <c r="P73" s="9">
        <f t="shared" si="3"/>
        <v>3.1613018359047205</v>
      </c>
      <c r="Q73" s="15"/>
    </row>
    <row r="74" spans="1:17" x14ac:dyDescent="0.2">
      <c r="A74" s="3">
        <v>2020</v>
      </c>
      <c r="B74" s="6">
        <f>'Chile NI from desk'!L31</f>
        <v>3.0259557770448002</v>
      </c>
      <c r="C74" s="6">
        <f>'Chile NI from desk'!M31</f>
        <v>14.705450711571601</v>
      </c>
      <c r="D74" s="6">
        <v>1.4016873337362827</v>
      </c>
      <c r="E74" s="6">
        <v>0.60303285145842056</v>
      </c>
      <c r="F74" s="5">
        <v>2.0047201851947034</v>
      </c>
      <c r="G74" s="6">
        <v>287.34313406240449</v>
      </c>
      <c r="H74" s="7">
        <v>408.03429340272197</v>
      </c>
      <c r="I74" s="7">
        <v>475.64531891015503</v>
      </c>
      <c r="J74" s="7">
        <v>160424.51725091401</v>
      </c>
      <c r="K74" s="7">
        <v>127.047445215748</v>
      </c>
      <c r="L74" s="18">
        <f t="shared" si="1"/>
        <v>2.9558802241549387E-2</v>
      </c>
      <c r="M74" s="20">
        <v>0.75985339382879036</v>
      </c>
      <c r="N74" s="20">
        <v>3.1847651293179791</v>
      </c>
      <c r="O74" s="9">
        <f t="shared" si="2"/>
        <v>0.73803787814201771</v>
      </c>
      <c r="P74" s="9">
        <f t="shared" si="3"/>
        <v>3.0933299995921817</v>
      </c>
      <c r="Q74" s="15"/>
    </row>
    <row r="75" spans="1:17" x14ac:dyDescent="0.2">
      <c r="A75" s="3">
        <v>2021</v>
      </c>
      <c r="B75" s="6">
        <f>'Chile NI from desk'!L32</f>
        <v>2.70906448583357</v>
      </c>
      <c r="C75" s="6">
        <f>'Chile NI from desk'!M32</f>
        <v>15.048374390548599</v>
      </c>
      <c r="D75" s="6">
        <v>1.3393863835922588</v>
      </c>
      <c r="E75" s="6">
        <v>0.5943335854132844</v>
      </c>
      <c r="F75" s="5">
        <v>1.9337199690055433</v>
      </c>
      <c r="G75" s="6">
        <v>302.11265592579724</v>
      </c>
      <c r="H75" s="7">
        <v>430.764715715178</v>
      </c>
      <c r="I75" s="7">
        <v>504.87382500858598</v>
      </c>
      <c r="J75" s="7">
        <v>165445.80464086801</v>
      </c>
      <c r="K75" s="7">
        <v>130.85886857221999</v>
      </c>
      <c r="L75" s="18">
        <f t="shared" si="1"/>
        <v>2.9558802241541393E-2</v>
      </c>
      <c r="M75" s="10">
        <v>0.64486903238890048</v>
      </c>
      <c r="N75" s="10">
        <v>3.0729479530460684</v>
      </c>
      <c r="O75" s="9">
        <f t="shared" si="2"/>
        <v>0.62635473659678342</v>
      </c>
      <c r="P75" s="9">
        <f t="shared" si="3"/>
        <v>2.9847231128087954</v>
      </c>
      <c r="Q75" s="15"/>
    </row>
    <row r="76" spans="1:17" x14ac:dyDescent="0.2">
      <c r="M76" s="11"/>
      <c r="N76" s="11"/>
      <c r="O76" s="9"/>
      <c r="P76" s="9"/>
    </row>
    <row r="77" spans="1:17" x14ac:dyDescent="0.2">
      <c r="O77" s="9"/>
      <c r="P77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3"/>
  <sheetViews>
    <sheetView workbookViewId="0">
      <selection activeCell="E19" sqref="E19"/>
    </sheetView>
  </sheetViews>
  <sheetFormatPr defaultRowHeight="12" x14ac:dyDescent="0.2"/>
  <cols>
    <col min="1" max="1" width="9.140625" style="17"/>
    <col min="2" max="2" width="12" style="17" bestFit="1" customWidth="1"/>
    <col min="3" max="4" width="25.7109375" style="17" customWidth="1"/>
    <col min="5" max="5" width="7.28515625" style="17" bestFit="1" customWidth="1"/>
    <col min="6" max="6" width="9.85546875" style="17" bestFit="1" customWidth="1"/>
    <col min="7" max="7" width="14.28515625" style="17" bestFit="1" customWidth="1"/>
    <col min="8" max="8" width="12.5703125" style="17" bestFit="1" customWidth="1"/>
    <col min="9" max="29" width="7.28515625" style="17" bestFit="1" customWidth="1"/>
    <col min="30" max="35" width="12" style="17" bestFit="1" customWidth="1"/>
    <col min="36" max="16384" width="9.140625" style="17"/>
  </cols>
  <sheetData>
    <row r="1" spans="1:35" x14ac:dyDescent="0.2">
      <c r="A1" s="17" t="s">
        <v>25</v>
      </c>
      <c r="B1" s="17" t="s">
        <v>26</v>
      </c>
      <c r="C1" s="17" t="s">
        <v>27</v>
      </c>
      <c r="D1" s="17" t="s">
        <v>28</v>
      </c>
      <c r="E1" s="17" t="s">
        <v>24</v>
      </c>
      <c r="F1" s="17" t="s">
        <v>0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</row>
    <row r="2" spans="1:35" x14ac:dyDescent="0.2">
      <c r="A2" s="17" t="s">
        <v>58</v>
      </c>
      <c r="B2" s="17" t="s">
        <v>59</v>
      </c>
      <c r="C2" s="17" t="s">
        <v>60</v>
      </c>
      <c r="E2" s="17" t="s">
        <v>61</v>
      </c>
      <c r="F2" s="17" t="s">
        <v>62</v>
      </c>
      <c r="I2" s="17">
        <v>560.29999999999995</v>
      </c>
      <c r="J2" s="17">
        <v>810.7</v>
      </c>
      <c r="K2" s="17">
        <v>826.8</v>
      </c>
      <c r="L2" s="17">
        <v>510.3</v>
      </c>
      <c r="M2" s="17">
        <v>1094.2</v>
      </c>
      <c r="N2" s="17">
        <v>919.7</v>
      </c>
      <c r="O2" s="17">
        <v>390.6</v>
      </c>
      <c r="P2" s="17">
        <v>724.5</v>
      </c>
      <c r="Q2" s="17">
        <v>809.6</v>
      </c>
      <c r="R2" s="17">
        <v>1496.2</v>
      </c>
      <c r="S2" s="17">
        <v>2420.1999999999998</v>
      </c>
      <c r="T2" s="17">
        <v>4842.2</v>
      </c>
      <c r="U2" s="17">
        <v>4764.2</v>
      </c>
      <c r="V2" s="17">
        <v>4249.2</v>
      </c>
      <c r="W2" s="17">
        <v>5522.7</v>
      </c>
      <c r="X2" s="17">
        <v>5224.8999999999996</v>
      </c>
      <c r="Y2" s="17">
        <v>6121</v>
      </c>
      <c r="Z2" s="17">
        <v>5990</v>
      </c>
      <c r="AA2" s="17">
        <v>6099</v>
      </c>
      <c r="AB2" s="17">
        <v>4748</v>
      </c>
      <c r="AC2" s="17">
        <v>3653</v>
      </c>
      <c r="AD2" s="17">
        <v>3665.8349592350501</v>
      </c>
      <c r="AE2" s="17">
        <v>3461.2428238319803</v>
      </c>
      <c r="AF2" s="17">
        <v>3211.19398606903</v>
      </c>
      <c r="AG2" s="17">
        <v>3025.9557770448</v>
      </c>
      <c r="AH2" s="17">
        <v>2709.06448583357</v>
      </c>
      <c r="AI2" s="17">
        <v>2123.0681342177199</v>
      </c>
    </row>
    <row r="3" spans="1:35" x14ac:dyDescent="0.2">
      <c r="A3" s="17" t="s">
        <v>58</v>
      </c>
      <c r="B3" s="17" t="s">
        <v>63</v>
      </c>
      <c r="C3" s="17" t="s">
        <v>64</v>
      </c>
      <c r="E3" s="17" t="s">
        <v>61</v>
      </c>
      <c r="F3" s="17" t="s">
        <v>62</v>
      </c>
      <c r="I3" s="17">
        <v>3063.9</v>
      </c>
      <c r="J3" s="17">
        <v>3407.2</v>
      </c>
      <c r="K3" s="17">
        <v>2699.8</v>
      </c>
      <c r="L3" s="17">
        <v>2728.9</v>
      </c>
      <c r="M3" s="17">
        <v>3947.5</v>
      </c>
      <c r="N3" s="17">
        <v>3442.1</v>
      </c>
      <c r="O3" s="17">
        <v>3233.8</v>
      </c>
      <c r="P3" s="17">
        <v>5451</v>
      </c>
      <c r="Q3" s="17">
        <v>8968</v>
      </c>
      <c r="R3" s="17">
        <v>12281</v>
      </c>
      <c r="S3" s="17">
        <v>21267</v>
      </c>
      <c r="T3" s="17">
        <v>24286</v>
      </c>
      <c r="U3" s="17">
        <v>19386</v>
      </c>
      <c r="V3" s="17">
        <v>16382</v>
      </c>
      <c r="W3" s="17">
        <v>21098</v>
      </c>
      <c r="X3" s="17">
        <v>20662</v>
      </c>
      <c r="Y3" s="17">
        <v>18885</v>
      </c>
      <c r="Z3" s="17">
        <v>18139</v>
      </c>
      <c r="AA3" s="17">
        <v>15286</v>
      </c>
      <c r="AB3" s="17">
        <v>11133</v>
      </c>
      <c r="AC3" s="17">
        <v>10578</v>
      </c>
      <c r="AD3" s="17">
        <v>13102.294823146602</v>
      </c>
      <c r="AE3" s="17">
        <v>13730.7963130441</v>
      </c>
      <c r="AF3" s="17">
        <v>14188.363002119</v>
      </c>
      <c r="AG3" s="17">
        <v>14705.450711571601</v>
      </c>
      <c r="AH3" s="17">
        <v>15048.374390548599</v>
      </c>
      <c r="AI3" s="17">
        <v>15521.317231839101</v>
      </c>
    </row>
    <row r="7" spans="1:35" x14ac:dyDescent="0.2">
      <c r="H7" s="17" t="s">
        <v>31</v>
      </c>
      <c r="I7" s="26">
        <v>560.29999999999995</v>
      </c>
      <c r="J7" s="26">
        <v>3063.9</v>
      </c>
      <c r="L7" s="17">
        <f>I7/1000</f>
        <v>0.56029999999999991</v>
      </c>
      <c r="M7" s="17">
        <f>J7/1000</f>
        <v>3.0639000000000003</v>
      </c>
    </row>
    <row r="8" spans="1:35" x14ac:dyDescent="0.2">
      <c r="C8" s="17" t="s">
        <v>70</v>
      </c>
      <c r="H8" s="17" t="s">
        <v>32</v>
      </c>
      <c r="I8" s="26">
        <v>810.7</v>
      </c>
      <c r="J8" s="26">
        <v>3407.2</v>
      </c>
      <c r="L8" s="17">
        <f t="shared" ref="L8:M33" si="0">I8/1000</f>
        <v>0.81070000000000009</v>
      </c>
      <c r="M8" s="17">
        <f t="shared" si="0"/>
        <v>3.4072</v>
      </c>
    </row>
    <row r="9" spans="1:35" x14ac:dyDescent="0.2">
      <c r="H9" s="17" t="s">
        <v>33</v>
      </c>
      <c r="I9" s="26">
        <v>826.8</v>
      </c>
      <c r="J9" s="26">
        <v>2699.8</v>
      </c>
      <c r="L9" s="17">
        <f t="shared" si="0"/>
        <v>0.82679999999999998</v>
      </c>
      <c r="M9" s="17">
        <f t="shared" si="0"/>
        <v>2.6998000000000002</v>
      </c>
    </row>
    <row r="10" spans="1:35" x14ac:dyDescent="0.2">
      <c r="H10" s="17" t="s">
        <v>34</v>
      </c>
      <c r="I10" s="26">
        <v>510.3</v>
      </c>
      <c r="J10" s="26">
        <v>2728.9</v>
      </c>
      <c r="L10" s="17">
        <f t="shared" si="0"/>
        <v>0.51029999999999998</v>
      </c>
      <c r="M10" s="17">
        <f t="shared" si="0"/>
        <v>2.7288999999999999</v>
      </c>
    </row>
    <row r="11" spans="1:35" x14ac:dyDescent="0.2">
      <c r="H11" s="17" t="s">
        <v>35</v>
      </c>
      <c r="I11" s="26">
        <v>1094.2</v>
      </c>
      <c r="J11" s="26">
        <v>3947.5</v>
      </c>
      <c r="L11" s="17">
        <f t="shared" si="0"/>
        <v>1.0942000000000001</v>
      </c>
      <c r="M11" s="17">
        <f t="shared" si="0"/>
        <v>3.9474999999999998</v>
      </c>
    </row>
    <row r="12" spans="1:35" x14ac:dyDescent="0.2">
      <c r="H12" s="17" t="s">
        <v>36</v>
      </c>
      <c r="I12" s="26">
        <v>919.7</v>
      </c>
      <c r="J12" s="26">
        <v>3442.1</v>
      </c>
      <c r="L12" s="17">
        <f t="shared" si="0"/>
        <v>0.91970000000000007</v>
      </c>
      <c r="M12" s="17">
        <f t="shared" si="0"/>
        <v>3.4420999999999999</v>
      </c>
    </row>
    <row r="13" spans="1:35" x14ac:dyDescent="0.2">
      <c r="H13" s="17" t="s">
        <v>37</v>
      </c>
      <c r="I13" s="26">
        <v>390.6</v>
      </c>
      <c r="J13" s="26">
        <v>3233.8</v>
      </c>
      <c r="L13" s="17">
        <f t="shared" si="0"/>
        <v>0.3906</v>
      </c>
      <c r="M13" s="17">
        <f t="shared" si="0"/>
        <v>3.2338</v>
      </c>
    </row>
    <row r="14" spans="1:35" x14ac:dyDescent="0.2">
      <c r="H14" s="17" t="s">
        <v>38</v>
      </c>
      <c r="I14" s="26">
        <v>724.5</v>
      </c>
      <c r="J14" s="26">
        <v>5451</v>
      </c>
      <c r="L14" s="17">
        <f t="shared" si="0"/>
        <v>0.72450000000000003</v>
      </c>
      <c r="M14" s="17">
        <f t="shared" si="0"/>
        <v>5.4509999999999996</v>
      </c>
    </row>
    <row r="15" spans="1:35" x14ac:dyDescent="0.2">
      <c r="H15" s="17" t="s">
        <v>39</v>
      </c>
      <c r="I15" s="26">
        <v>809.6</v>
      </c>
      <c r="J15" s="26">
        <v>8968</v>
      </c>
      <c r="L15" s="17">
        <f t="shared" si="0"/>
        <v>0.80959999999999999</v>
      </c>
      <c r="M15" s="17">
        <f t="shared" si="0"/>
        <v>8.968</v>
      </c>
    </row>
    <row r="16" spans="1:35" x14ac:dyDescent="0.2">
      <c r="H16" s="17" t="s">
        <v>40</v>
      </c>
      <c r="I16" s="26">
        <v>1496.2</v>
      </c>
      <c r="J16" s="26">
        <v>12281</v>
      </c>
      <c r="L16" s="17">
        <f t="shared" si="0"/>
        <v>1.4962</v>
      </c>
      <c r="M16" s="17">
        <f t="shared" si="0"/>
        <v>12.281000000000001</v>
      </c>
    </row>
    <row r="17" spans="8:13" x14ac:dyDescent="0.2">
      <c r="H17" s="17" t="s">
        <v>41</v>
      </c>
      <c r="I17" s="26">
        <v>2420.1999999999998</v>
      </c>
      <c r="J17" s="26">
        <v>21267</v>
      </c>
      <c r="L17" s="17">
        <f t="shared" si="0"/>
        <v>2.4201999999999999</v>
      </c>
      <c r="M17" s="17">
        <f t="shared" si="0"/>
        <v>21.266999999999999</v>
      </c>
    </row>
    <row r="18" spans="8:13" x14ac:dyDescent="0.2">
      <c r="H18" s="17" t="s">
        <v>42</v>
      </c>
      <c r="I18" s="26">
        <v>4842.2</v>
      </c>
      <c r="J18" s="26">
        <v>24286</v>
      </c>
      <c r="L18" s="17">
        <f t="shared" si="0"/>
        <v>4.8422000000000001</v>
      </c>
      <c r="M18" s="17">
        <f t="shared" si="0"/>
        <v>24.286000000000001</v>
      </c>
    </row>
    <row r="19" spans="8:13" x14ac:dyDescent="0.2">
      <c r="H19" s="17" t="s">
        <v>43</v>
      </c>
      <c r="I19" s="26">
        <v>4764.2</v>
      </c>
      <c r="J19" s="26">
        <v>19386</v>
      </c>
      <c r="L19" s="17">
        <f t="shared" si="0"/>
        <v>4.7641999999999998</v>
      </c>
      <c r="M19" s="17">
        <f t="shared" si="0"/>
        <v>19.385999999999999</v>
      </c>
    </row>
    <row r="20" spans="8:13" x14ac:dyDescent="0.2">
      <c r="H20" s="17" t="s">
        <v>44</v>
      </c>
      <c r="I20" s="26">
        <v>4249.2</v>
      </c>
      <c r="J20" s="26">
        <v>16382</v>
      </c>
      <c r="L20" s="17">
        <f t="shared" si="0"/>
        <v>4.2492000000000001</v>
      </c>
      <c r="M20" s="17">
        <f t="shared" si="0"/>
        <v>16.382000000000001</v>
      </c>
    </row>
    <row r="21" spans="8:13" x14ac:dyDescent="0.2">
      <c r="H21" s="17" t="s">
        <v>45</v>
      </c>
      <c r="I21" s="26">
        <v>5522.7</v>
      </c>
      <c r="J21" s="26">
        <v>21098</v>
      </c>
      <c r="L21" s="17">
        <f t="shared" si="0"/>
        <v>5.5226999999999995</v>
      </c>
      <c r="M21" s="17">
        <f t="shared" si="0"/>
        <v>21.097999999999999</v>
      </c>
    </row>
    <row r="22" spans="8:13" x14ac:dyDescent="0.2">
      <c r="H22" s="17" t="s">
        <v>46</v>
      </c>
      <c r="I22" s="26">
        <v>5224.8999999999996</v>
      </c>
      <c r="J22" s="26">
        <v>20662</v>
      </c>
      <c r="L22" s="17">
        <f t="shared" si="0"/>
        <v>5.2248999999999999</v>
      </c>
      <c r="M22" s="17">
        <f t="shared" si="0"/>
        <v>20.661999999999999</v>
      </c>
    </row>
    <row r="23" spans="8:13" x14ac:dyDescent="0.2">
      <c r="H23" s="17" t="s">
        <v>47</v>
      </c>
      <c r="I23" s="26">
        <v>6121</v>
      </c>
      <c r="J23" s="26">
        <v>18885</v>
      </c>
      <c r="L23" s="17">
        <f t="shared" si="0"/>
        <v>6.1210000000000004</v>
      </c>
      <c r="M23" s="17">
        <f t="shared" si="0"/>
        <v>18.885000000000002</v>
      </c>
    </row>
    <row r="24" spans="8:13" x14ac:dyDescent="0.2">
      <c r="H24" s="17" t="s">
        <v>48</v>
      </c>
      <c r="I24" s="26">
        <v>5990</v>
      </c>
      <c r="J24" s="26">
        <v>18139</v>
      </c>
      <c r="L24" s="17">
        <f t="shared" si="0"/>
        <v>5.99</v>
      </c>
      <c r="M24" s="17">
        <f t="shared" si="0"/>
        <v>18.138999999999999</v>
      </c>
    </row>
    <row r="25" spans="8:13" x14ac:dyDescent="0.2">
      <c r="H25" s="17" t="s">
        <v>49</v>
      </c>
      <c r="I25" s="26">
        <v>6099</v>
      </c>
      <c r="J25" s="26">
        <v>15286</v>
      </c>
      <c r="L25" s="17">
        <f t="shared" si="0"/>
        <v>6.0990000000000002</v>
      </c>
      <c r="M25" s="17">
        <f t="shared" si="0"/>
        <v>15.286</v>
      </c>
    </row>
    <row r="26" spans="8:13" x14ac:dyDescent="0.2">
      <c r="H26" s="17" t="s">
        <v>50</v>
      </c>
      <c r="I26" s="26">
        <v>4748</v>
      </c>
      <c r="J26" s="26">
        <v>11133</v>
      </c>
      <c r="L26" s="17">
        <f t="shared" si="0"/>
        <v>4.7480000000000002</v>
      </c>
      <c r="M26" s="17">
        <f t="shared" si="0"/>
        <v>11.132999999999999</v>
      </c>
    </row>
    <row r="27" spans="8:13" x14ac:dyDescent="0.2">
      <c r="H27" s="17" t="s">
        <v>51</v>
      </c>
      <c r="I27" s="26">
        <v>3653</v>
      </c>
      <c r="J27" s="26">
        <v>10578</v>
      </c>
      <c r="L27" s="17">
        <f t="shared" si="0"/>
        <v>3.653</v>
      </c>
      <c r="M27" s="17">
        <f t="shared" si="0"/>
        <v>10.577999999999999</v>
      </c>
    </row>
    <row r="28" spans="8:13" x14ac:dyDescent="0.2">
      <c r="H28" s="17" t="s">
        <v>52</v>
      </c>
      <c r="I28" s="26">
        <v>3665.8349592350501</v>
      </c>
      <c r="J28" s="26">
        <v>13102.294823146602</v>
      </c>
      <c r="L28" s="17">
        <f t="shared" si="0"/>
        <v>3.6658349592350499</v>
      </c>
      <c r="M28" s="17">
        <f t="shared" si="0"/>
        <v>13.102294823146602</v>
      </c>
    </row>
    <row r="29" spans="8:13" x14ac:dyDescent="0.2">
      <c r="H29" s="17" t="s">
        <v>53</v>
      </c>
      <c r="I29" s="26">
        <v>3461.2428238319803</v>
      </c>
      <c r="J29" s="26">
        <v>13730.7963130441</v>
      </c>
      <c r="L29" s="17">
        <f t="shared" si="0"/>
        <v>3.4612428238319803</v>
      </c>
      <c r="M29" s="17">
        <f t="shared" si="0"/>
        <v>13.730796313044101</v>
      </c>
    </row>
    <row r="30" spans="8:13" x14ac:dyDescent="0.2">
      <c r="H30" s="17" t="s">
        <v>54</v>
      </c>
      <c r="I30" s="26">
        <v>3211.19398606903</v>
      </c>
      <c r="J30" s="26">
        <v>14188.363002119</v>
      </c>
      <c r="L30" s="17">
        <f t="shared" si="0"/>
        <v>3.2111939860690302</v>
      </c>
      <c r="M30" s="17">
        <f t="shared" si="0"/>
        <v>14.188363002119001</v>
      </c>
    </row>
    <row r="31" spans="8:13" x14ac:dyDescent="0.2">
      <c r="H31" s="17" t="s">
        <v>55</v>
      </c>
      <c r="I31" s="26">
        <v>3025.9557770448</v>
      </c>
      <c r="J31" s="26">
        <v>14705.450711571601</v>
      </c>
      <c r="L31" s="17">
        <f t="shared" si="0"/>
        <v>3.0259557770448002</v>
      </c>
      <c r="M31" s="17">
        <f t="shared" si="0"/>
        <v>14.705450711571601</v>
      </c>
    </row>
    <row r="32" spans="8:13" x14ac:dyDescent="0.2">
      <c r="H32" s="17" t="s">
        <v>56</v>
      </c>
      <c r="I32" s="26">
        <v>2709.06448583357</v>
      </c>
      <c r="J32" s="26">
        <v>15048.374390548599</v>
      </c>
      <c r="L32" s="17">
        <f t="shared" si="0"/>
        <v>2.70906448583357</v>
      </c>
      <c r="M32" s="17">
        <f t="shared" si="0"/>
        <v>15.048374390548599</v>
      </c>
    </row>
    <row r="33" spans="8:13" x14ac:dyDescent="0.2">
      <c r="H33" s="17" t="s">
        <v>57</v>
      </c>
      <c r="I33" s="26">
        <v>2123.0681342177199</v>
      </c>
      <c r="J33" s="26">
        <v>15521.317231839101</v>
      </c>
      <c r="L33" s="17">
        <f t="shared" si="0"/>
        <v>2.12306813421772</v>
      </c>
      <c r="M33" s="17">
        <f t="shared" si="0"/>
        <v>15.521317231839101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8"/>
  <sheetViews>
    <sheetView tabSelected="1" workbookViewId="0">
      <selection activeCell="Y6" sqref="Y6"/>
    </sheetView>
  </sheetViews>
  <sheetFormatPr defaultRowHeight="12" x14ac:dyDescent="0.2"/>
  <cols>
    <col min="1" max="1" width="9.140625" style="11"/>
    <col min="2" max="2" width="11.140625" style="11" customWidth="1"/>
    <col min="3" max="3" width="9.140625" style="11" customWidth="1"/>
    <col min="4" max="4" width="10.85546875" style="11" customWidth="1"/>
    <col min="5" max="5" width="12.85546875" style="11" customWidth="1"/>
    <col min="6" max="6" width="9.28515625" style="11" bestFit="1" customWidth="1"/>
    <col min="7" max="7" width="9.42578125" style="11" bestFit="1" customWidth="1"/>
    <col min="8" max="8" width="9.42578125" style="11" customWidth="1"/>
    <col min="9" max="10" width="9.42578125" style="11" hidden="1" customWidth="1"/>
    <col min="11" max="11" width="10.140625" style="11" customWidth="1"/>
    <col min="12" max="12" width="10" style="11" customWidth="1"/>
    <col min="13" max="14" width="9.140625" style="11" hidden="1" customWidth="1"/>
    <col min="15" max="16" width="0" style="11" hidden="1" customWidth="1"/>
    <col min="17" max="17" width="10.42578125" style="11" hidden="1" customWidth="1"/>
    <col min="18" max="18" width="0.140625" style="11" customWidth="1"/>
    <col min="19" max="16384" width="9.140625" style="11"/>
  </cols>
  <sheetData>
    <row r="1" spans="1:19" ht="92.25" customHeight="1" x14ac:dyDescent="0.2">
      <c r="A1" s="12"/>
      <c r="B1" s="13" t="s">
        <v>14</v>
      </c>
      <c r="C1" s="13" t="s">
        <v>23</v>
      </c>
      <c r="D1" s="13" t="s">
        <v>15</v>
      </c>
      <c r="E1" s="13" t="s">
        <v>16</v>
      </c>
      <c r="F1" s="13" t="s">
        <v>17</v>
      </c>
      <c r="G1" s="13" t="s">
        <v>13</v>
      </c>
      <c r="H1" s="8" t="s">
        <v>18</v>
      </c>
      <c r="I1" s="8" t="s">
        <v>83</v>
      </c>
      <c r="J1" s="8" t="s">
        <v>84</v>
      </c>
      <c r="K1" s="8" t="s">
        <v>85</v>
      </c>
      <c r="L1" s="8" t="s">
        <v>86</v>
      </c>
      <c r="M1" s="8" t="s">
        <v>87</v>
      </c>
      <c r="N1" s="8" t="s">
        <v>88</v>
      </c>
      <c r="O1" s="8" t="s">
        <v>89</v>
      </c>
      <c r="P1" s="8" t="s">
        <v>90</v>
      </c>
      <c r="Q1" s="8" t="s">
        <v>91</v>
      </c>
      <c r="R1" s="8" t="s">
        <v>92</v>
      </c>
      <c r="S1" s="30" t="s">
        <v>93</v>
      </c>
    </row>
    <row r="2" spans="1:19" ht="12.75" x14ac:dyDescent="0.2">
      <c r="A2" s="12"/>
      <c r="B2" s="13" t="s">
        <v>20</v>
      </c>
      <c r="C2" s="13" t="s">
        <v>21</v>
      </c>
      <c r="D2" s="13" t="s">
        <v>20</v>
      </c>
      <c r="E2" s="13" t="s">
        <v>20</v>
      </c>
      <c r="F2" s="13" t="s">
        <v>20</v>
      </c>
      <c r="G2" s="12"/>
      <c r="H2" s="8" t="s">
        <v>20</v>
      </c>
      <c r="I2" s="8" t="s">
        <v>20</v>
      </c>
      <c r="J2" s="8" t="s">
        <v>20</v>
      </c>
      <c r="K2" s="8" t="s">
        <v>20</v>
      </c>
      <c r="L2" s="8" t="s">
        <v>20</v>
      </c>
      <c r="M2" s="8" t="s">
        <v>20</v>
      </c>
      <c r="N2" s="8" t="s">
        <v>20</v>
      </c>
      <c r="O2" s="8" t="s">
        <v>20</v>
      </c>
      <c r="P2" s="8" t="s">
        <v>20</v>
      </c>
      <c r="Q2" s="8" t="s">
        <v>20</v>
      </c>
      <c r="R2" s="8" t="s">
        <v>20</v>
      </c>
    </row>
    <row r="3" spans="1:19" x14ac:dyDescent="0.2">
      <c r="A3" s="11">
        <v>1980</v>
      </c>
      <c r="B3" s="19">
        <v>7.6450791006479335</v>
      </c>
      <c r="C3" s="10">
        <v>-3.3681410961271423</v>
      </c>
      <c r="D3" s="10"/>
      <c r="E3" s="10"/>
      <c r="F3" s="14"/>
      <c r="G3" s="15">
        <v>153.57286859053741</v>
      </c>
      <c r="H3" s="21"/>
      <c r="I3" s="21"/>
      <c r="J3" s="21"/>
    </row>
    <row r="4" spans="1:19" x14ac:dyDescent="0.2">
      <c r="A4" s="11">
        <v>1981</v>
      </c>
      <c r="B4" s="19">
        <v>6.0268801825360541</v>
      </c>
      <c r="C4" s="10">
        <v>-9.3075384035697546</v>
      </c>
      <c r="D4" s="10"/>
      <c r="E4" s="10"/>
      <c r="F4" s="14"/>
      <c r="G4" s="15">
        <v>181.95419230785691</v>
      </c>
      <c r="H4" s="21"/>
      <c r="I4" s="21"/>
      <c r="J4" s="21"/>
    </row>
    <row r="5" spans="1:19" x14ac:dyDescent="0.2">
      <c r="A5" s="11">
        <v>1982</v>
      </c>
      <c r="B5" s="19">
        <v>-14.604312922301332</v>
      </c>
      <c r="C5" s="10">
        <v>-1.1866023055159112</v>
      </c>
      <c r="D5" s="10"/>
      <c r="E5" s="10"/>
      <c r="F5" s="14"/>
      <c r="G5" s="15">
        <v>164.08526562987512</v>
      </c>
      <c r="H5" s="21"/>
      <c r="I5" s="21"/>
      <c r="J5" s="21"/>
    </row>
    <row r="6" spans="1:19" x14ac:dyDescent="0.2">
      <c r="A6" s="11">
        <v>1983</v>
      </c>
      <c r="B6" s="19">
        <v>-2.8420422209650908</v>
      </c>
      <c r="C6" s="10">
        <v>3.1151939000145763</v>
      </c>
      <c r="D6" s="10"/>
      <c r="E6" s="10"/>
      <c r="F6" s="14"/>
      <c r="G6" s="15">
        <v>134.42155620298431</v>
      </c>
      <c r="H6" s="21"/>
      <c r="I6" s="21"/>
      <c r="J6" s="21"/>
    </row>
    <row r="7" spans="1:19" x14ac:dyDescent="0.2">
      <c r="A7" s="11">
        <v>1984</v>
      </c>
      <c r="B7" s="19">
        <v>5.7188543714692841</v>
      </c>
      <c r="C7" s="10">
        <v>-0.36808842275293463</v>
      </c>
      <c r="D7" s="10"/>
      <c r="E7" s="10"/>
      <c r="F7" s="14"/>
      <c r="G7" s="15">
        <v>133.28987052927593</v>
      </c>
      <c r="H7" s="21"/>
      <c r="I7" s="21"/>
      <c r="J7" s="21"/>
    </row>
    <row r="8" spans="1:19" x14ac:dyDescent="0.2">
      <c r="A8" s="11">
        <v>1985</v>
      </c>
      <c r="B8" s="19">
        <v>1.9491600860039426</v>
      </c>
      <c r="C8" s="10">
        <v>3.7255653907021244</v>
      </c>
      <c r="D8" s="10"/>
      <c r="E8" s="10"/>
      <c r="F8" s="14"/>
      <c r="G8" s="15">
        <v>112.74458687061166</v>
      </c>
      <c r="H8" s="21"/>
      <c r="I8" s="21"/>
      <c r="J8" s="21"/>
    </row>
    <row r="9" spans="1:19" x14ac:dyDescent="0.2">
      <c r="A9" s="11">
        <v>1986</v>
      </c>
      <c r="B9" s="19">
        <v>5.4452456021094164</v>
      </c>
      <c r="C9" s="10">
        <v>3.8446614708951259</v>
      </c>
      <c r="D9" s="10"/>
      <c r="E9" s="10"/>
      <c r="F9" s="14"/>
      <c r="G9" s="15">
        <v>94.934588037760349</v>
      </c>
      <c r="H9" s="21"/>
      <c r="I9" s="21"/>
      <c r="J9" s="21"/>
    </row>
    <row r="10" spans="1:19" x14ac:dyDescent="0.2">
      <c r="A10" s="11">
        <v>1987</v>
      </c>
      <c r="B10" s="19">
        <v>6.3733244546934742</v>
      </c>
      <c r="C10" s="10">
        <v>4.5438086856694824</v>
      </c>
      <c r="D10" s="10"/>
      <c r="E10" s="10"/>
      <c r="F10" s="14"/>
      <c r="G10" s="15">
        <v>87.211650477451698</v>
      </c>
      <c r="H10" s="21"/>
      <c r="I10" s="21"/>
      <c r="J10" s="21"/>
    </row>
    <row r="11" spans="1:19" x14ac:dyDescent="0.2">
      <c r="A11" s="11">
        <v>1988</v>
      </c>
      <c r="B11" s="19">
        <v>7.034514795133795</v>
      </c>
      <c r="C11" s="10">
        <v>6.5977072615993144</v>
      </c>
      <c r="D11" s="10"/>
      <c r="E11" s="10"/>
      <c r="F11" s="14"/>
      <c r="G11" s="15">
        <v>81.762858710923993</v>
      </c>
      <c r="H11" s="21"/>
      <c r="I11" s="21"/>
      <c r="J11" s="21"/>
    </row>
    <row r="12" spans="1:19" x14ac:dyDescent="0.2">
      <c r="A12" s="11">
        <v>1989</v>
      </c>
      <c r="B12" s="19">
        <v>10.079412730599024</v>
      </c>
      <c r="C12" s="10">
        <v>4.2073904660183699</v>
      </c>
      <c r="D12" s="10"/>
      <c r="E12" s="10"/>
      <c r="F12" s="14"/>
      <c r="G12" s="15">
        <v>83.899488470933946</v>
      </c>
      <c r="H12" s="21"/>
      <c r="I12" s="21"/>
      <c r="J12" s="21"/>
    </row>
    <row r="13" spans="1:19" x14ac:dyDescent="0.2">
      <c r="A13" s="11">
        <v>1990</v>
      </c>
      <c r="B13" s="19">
        <v>3.6055413362493738</v>
      </c>
      <c r="C13" s="10">
        <v>3.7762345849392336</v>
      </c>
      <c r="D13" s="10"/>
      <c r="E13" s="10"/>
      <c r="F13" s="14"/>
      <c r="G13" s="15">
        <v>80.249891950244844</v>
      </c>
      <c r="H13" s="21"/>
      <c r="I13" s="21"/>
      <c r="J13" s="21"/>
    </row>
    <row r="14" spans="1:19" x14ac:dyDescent="0.2">
      <c r="A14" s="11">
        <v>1991</v>
      </c>
      <c r="B14" s="19">
        <v>7.4321979853625209</v>
      </c>
      <c r="C14" s="10">
        <v>4.8163033083168738</v>
      </c>
      <c r="D14" s="10"/>
      <c r="E14" s="10"/>
      <c r="F14" s="14"/>
      <c r="G14" s="15">
        <v>82.193784470308657</v>
      </c>
      <c r="H14" s="21"/>
      <c r="I14" s="21"/>
      <c r="J14" s="21"/>
    </row>
    <row r="15" spans="1:19" x14ac:dyDescent="0.2">
      <c r="A15" s="11">
        <v>1992</v>
      </c>
      <c r="B15" s="19">
        <v>10.554546144919641</v>
      </c>
      <c r="C15" s="10">
        <v>1.993689692442544</v>
      </c>
      <c r="D15" s="10"/>
      <c r="E15" s="10"/>
      <c r="F15" s="14"/>
      <c r="G15" s="15">
        <v>86.901786567864733</v>
      </c>
      <c r="H15" s="21"/>
      <c r="I15" s="21"/>
      <c r="J15" s="21"/>
    </row>
    <row r="16" spans="1:19" x14ac:dyDescent="0.2">
      <c r="A16" s="11">
        <v>1993</v>
      </c>
      <c r="B16" s="19">
        <v>6.5053801424655333</v>
      </c>
      <c r="C16" s="10">
        <v>-1.8121121763832839</v>
      </c>
      <c r="D16" s="10"/>
      <c r="E16" s="10"/>
      <c r="F16" s="14"/>
      <c r="G16" s="15">
        <v>88.676848131080547</v>
      </c>
      <c r="H16" s="21"/>
      <c r="I16" s="21"/>
      <c r="J16" s="21"/>
    </row>
    <row r="17" spans="1:20" x14ac:dyDescent="0.2">
      <c r="A17" s="11">
        <v>1994</v>
      </c>
      <c r="B17" s="19">
        <v>4.9376426351987135</v>
      </c>
      <c r="C17" s="10">
        <v>1.6004737130836233</v>
      </c>
      <c r="D17" s="10"/>
      <c r="E17" s="10"/>
      <c r="F17" s="14"/>
      <c r="G17" s="15">
        <v>91.765862393964071</v>
      </c>
      <c r="H17" s="21"/>
      <c r="I17" s="21"/>
      <c r="J17" s="21"/>
    </row>
    <row r="18" spans="1:20" x14ac:dyDescent="0.2">
      <c r="A18" s="11">
        <v>1995</v>
      </c>
      <c r="B18" s="19">
        <v>8.4748851305548101</v>
      </c>
      <c r="C18" s="10">
        <v>1.8577406074245335</v>
      </c>
      <c r="D18" s="10"/>
      <c r="E18" s="10"/>
      <c r="F18" s="14"/>
      <c r="G18" s="15">
        <v>97.272343108230572</v>
      </c>
      <c r="H18" s="21"/>
      <c r="I18" s="21"/>
      <c r="J18" s="21"/>
    </row>
    <row r="19" spans="1:20" x14ac:dyDescent="0.2">
      <c r="A19" s="11">
        <v>1996</v>
      </c>
      <c r="B19" s="19">
        <v>6.5628831296992374</v>
      </c>
      <c r="C19" s="10">
        <v>-0.72412928363436713</v>
      </c>
      <c r="D19" s="10"/>
      <c r="E19" s="10"/>
      <c r="F19" s="14">
        <v>20.83745846130093</v>
      </c>
      <c r="G19" s="15">
        <v>99.639071510055103</v>
      </c>
      <c r="H19" s="21">
        <v>35.834174366667185</v>
      </c>
      <c r="I19" s="21"/>
      <c r="J19" s="21"/>
      <c r="S19" s="21">
        <v>-16.473280000000003</v>
      </c>
      <c r="T19" s="21"/>
    </row>
    <row r="20" spans="1:20" x14ac:dyDescent="0.2">
      <c r="A20" s="11">
        <v>1997</v>
      </c>
      <c r="B20" s="19">
        <v>7.1280961930511921</v>
      </c>
      <c r="C20" s="10">
        <v>-1.2279234294700778</v>
      </c>
      <c r="D20" s="20">
        <f>'Chile Historical and Forecast D'!P51</f>
        <v>10.856656319590302</v>
      </c>
      <c r="E20" s="20">
        <f>'Chile Historical and Forecast D'!O51</f>
        <v>4.4423348513613687</v>
      </c>
      <c r="F20" s="14">
        <v>37.838654554964052</v>
      </c>
      <c r="G20" s="15">
        <v>106.9149376211919</v>
      </c>
      <c r="H20" s="21">
        <v>79.056587808191352</v>
      </c>
      <c r="I20" s="21"/>
      <c r="J20" s="21"/>
      <c r="S20" s="21">
        <v>-4.1802700000000002</v>
      </c>
      <c r="T20" s="21"/>
    </row>
    <row r="21" spans="1:20" x14ac:dyDescent="0.2">
      <c r="A21" s="11">
        <v>1998</v>
      </c>
      <c r="B21" s="19">
        <v>4.3647118442647681</v>
      </c>
      <c r="C21" s="10">
        <v>-2.4877954133936888</v>
      </c>
      <c r="D21" s="20">
        <f>'Chile Historical and Forecast D'!P52</f>
        <v>3.6488396783030614</v>
      </c>
      <c r="E21" s="20">
        <f>'Chile Historical and Forecast D'!O52</f>
        <v>2.3346728712821725</v>
      </c>
      <c r="F21" s="14">
        <v>45.121908883000366</v>
      </c>
      <c r="G21" s="15">
        <v>104.94856908532221</v>
      </c>
      <c r="H21" s="21">
        <v>87.950746495582933</v>
      </c>
      <c r="I21" s="25">
        <f>'[1]NIIP Adjusted for ER,  Tot Ret '!Y107*100</f>
        <v>7.5822676105389428</v>
      </c>
      <c r="J21" s="25">
        <f>'[1]NIIP Adjusted for ER,  Tot Ret '!Z107*100</f>
        <v>5.1445633769995149</v>
      </c>
      <c r="K21" s="21">
        <f>I21/(1+'Chile Historical and Forecast D'!L52)</f>
        <v>7.2226173027421288</v>
      </c>
      <c r="L21" s="21">
        <f>J21/(1+'Chile Historical and Forecast D'!L52)</f>
        <v>4.9005408896572913</v>
      </c>
      <c r="M21" s="29">
        <f>('[1]NIIP Adjusted for ER,  Tot Ret '!AA107)*100</f>
        <v>12.477723013322336</v>
      </c>
      <c r="N21" s="29">
        <f>('[1]NIIP Adjusted for ER,  Tot Ret '!AB107)*100</f>
        <v>6.2304588840348138</v>
      </c>
      <c r="O21" s="28">
        <f>M21/(1+'Chile Historical and Forecast D'!L52)</f>
        <v>11.885866176706966</v>
      </c>
      <c r="P21" s="28">
        <f>N21/(1+'Chile Historical and Forecast D'!L52)</f>
        <v>5.9349290280001963</v>
      </c>
      <c r="Q21" s="21">
        <f>O21-K21</f>
        <v>4.6632488739648368</v>
      </c>
      <c r="R21" s="21">
        <f>P21-L21</f>
        <v>1.034388138342905</v>
      </c>
      <c r="S21" s="21">
        <v>-1.8872599999999999</v>
      </c>
      <c r="T21" s="21"/>
    </row>
    <row r="22" spans="1:20" x14ac:dyDescent="0.2">
      <c r="A22" s="11">
        <v>1999</v>
      </c>
      <c r="B22" s="19">
        <v>-0.51763559326065689</v>
      </c>
      <c r="C22" s="10">
        <v>3.1051338875806715</v>
      </c>
      <c r="D22" s="20">
        <f>'Chile Historical and Forecast D'!P53</f>
        <v>3.5652177644222789</v>
      </c>
      <c r="E22" s="20">
        <f>'Chile Historical and Forecast D'!O53</f>
        <v>1.2994993738468947</v>
      </c>
      <c r="F22" s="14">
        <v>62.164617783222909</v>
      </c>
      <c r="G22" s="15">
        <v>99.98993592282261</v>
      </c>
      <c r="H22" s="21">
        <v>107.02451384848266</v>
      </c>
      <c r="I22" s="25">
        <f>'[1]NIIP Adjusted for ER,  Tot Ret '!Y108*100</f>
        <v>9.8417731899996994</v>
      </c>
      <c r="J22" s="25">
        <f>'[1]NIIP Adjusted for ER,  Tot Ret '!Z108*100</f>
        <v>11.029447870506621</v>
      </c>
      <c r="K22" s="21">
        <f>I22/(1+'Chile Historical and Forecast D'!L53)</f>
        <v>9.5293138359203251</v>
      </c>
      <c r="L22" s="21">
        <f>J22/(1+'Chile Historical and Forecast D'!L53)</f>
        <v>10.679281890155398</v>
      </c>
      <c r="M22" s="29">
        <f>('[1]NIIP Adjusted for ER,  Tot Ret '!AA108)*100</f>
        <v>11.885597014201906</v>
      </c>
      <c r="N22" s="29">
        <f>('[1]NIIP Adjusted for ER,  Tot Ret '!AB108)*100</f>
        <v>11.578403623220121</v>
      </c>
      <c r="O22" s="28">
        <f>M22/(1+'Chile Historical and Forecast D'!L53)</f>
        <v>11.508249772580971</v>
      </c>
      <c r="P22" s="28">
        <f>N22/(1+'Chile Historical and Forecast D'!L53)</f>
        <v>11.210809242864181</v>
      </c>
      <c r="Q22" s="21">
        <f t="shared" ref="Q22:Q38" si="0">O22-K22</f>
        <v>1.9789359366606458</v>
      </c>
      <c r="R22" s="21">
        <f t="shared" ref="R22:R38" si="1">P22-L22</f>
        <v>0.5315273527087836</v>
      </c>
      <c r="S22" s="21">
        <v>10.405760000000001</v>
      </c>
      <c r="T22" s="21"/>
    </row>
    <row r="23" spans="1:20" x14ac:dyDescent="0.2">
      <c r="A23" s="11">
        <v>2000</v>
      </c>
      <c r="B23" s="19">
        <v>5.2064740699414358</v>
      </c>
      <c r="C23" s="10">
        <v>2.5158935160926639</v>
      </c>
      <c r="D23" s="20">
        <f>'Chile Historical and Forecast D'!P54</f>
        <v>4.560006605199014</v>
      </c>
      <c r="E23" s="20">
        <f>'Chile Historical and Forecast D'!O54</f>
        <v>2.176105965484906</v>
      </c>
      <c r="F23" s="14">
        <v>60.400415268913378</v>
      </c>
      <c r="G23" s="15">
        <v>99.115028073604392</v>
      </c>
      <c r="H23" s="21">
        <v>105.84929465853835</v>
      </c>
      <c r="I23" s="25">
        <f>'[1]NIIP Adjusted for ER,  Tot Ret '!Y109*100</f>
        <v>0.6779380360643249</v>
      </c>
      <c r="J23" s="25">
        <f>'[1]NIIP Adjusted for ER,  Tot Ret '!Z109*100</f>
        <v>9.5403676331571248</v>
      </c>
      <c r="K23" s="21">
        <f>I23/(1+'Chile Historical and Forecast D'!L54)</f>
        <v>0.65333100592795956</v>
      </c>
      <c r="L23" s="21">
        <f>J23/(1+'Chile Historical and Forecast D'!L54)</f>
        <v>9.1940821300985132</v>
      </c>
      <c r="M23" s="29">
        <f>('[1]NIIP Adjusted for ER,  Tot Ret '!AA109)*100</f>
        <v>0.40564527767757996</v>
      </c>
      <c r="N23" s="29">
        <f>('[1]NIIP Adjusted for ER,  Tot Ret '!AB109)*100</f>
        <v>9.1326811020353862</v>
      </c>
      <c r="O23" s="28">
        <f>M23/(1+'Chile Historical and Forecast D'!L54)</f>
        <v>0.39092162294589677</v>
      </c>
      <c r="P23" s="28">
        <f>N23/(1+'Chile Historical and Forecast D'!L54)</f>
        <v>8.801193344823492</v>
      </c>
      <c r="Q23" s="21">
        <f t="shared" si="0"/>
        <v>-0.26240938298206279</v>
      </c>
      <c r="R23" s="21">
        <f t="shared" si="1"/>
        <v>-0.39288878527502114</v>
      </c>
      <c r="S23" s="21">
        <v>3.6987699999999997</v>
      </c>
      <c r="T23" s="21"/>
    </row>
    <row r="24" spans="1:20" x14ac:dyDescent="0.2">
      <c r="A24" s="11">
        <v>2001</v>
      </c>
      <c r="B24" s="19">
        <v>3.2595478249451304</v>
      </c>
      <c r="C24" s="10">
        <v>2.0096516888592979</v>
      </c>
      <c r="D24" s="20">
        <f>'Chile Historical and Forecast D'!P55</f>
        <v>3.9004047010574303</v>
      </c>
      <c r="E24" s="20">
        <f>'Chile Historical and Forecast D'!O55</f>
        <v>1.8263348999310864</v>
      </c>
      <c r="F24" s="14">
        <v>66.573024178687675</v>
      </c>
      <c r="G24" s="15">
        <v>89.933385822215541</v>
      </c>
      <c r="H24" s="21">
        <v>114.65958452693113</v>
      </c>
      <c r="I24" s="25">
        <f>'[1]NIIP Adjusted for ER,  Tot Ret '!Y110*100</f>
        <v>1.6362055204469377</v>
      </c>
      <c r="J24" s="25">
        <f>'[1]NIIP Adjusted for ER,  Tot Ret '!Z110*100</f>
        <v>9.1954376843154275</v>
      </c>
      <c r="K24" s="21">
        <f>I24/(1+'Chile Historical and Forecast D'!L55)</f>
        <v>1.5808299215851485</v>
      </c>
      <c r="L24" s="21">
        <f>J24/(1+'Chile Historical and Forecast D'!L55)</f>
        <v>8.8842280824641033</v>
      </c>
      <c r="M24" s="29">
        <f>('[1]NIIP Adjusted for ER,  Tot Ret '!AA110)*100</f>
        <v>8.786088532073105</v>
      </c>
      <c r="N24" s="29">
        <f>('[1]NIIP Adjusted for ER,  Tot Ret '!AB110)*100</f>
        <v>10.255576999089952</v>
      </c>
      <c r="O24" s="28">
        <f>M24/(1+'Chile Historical and Forecast D'!L55)</f>
        <v>8.4887329077115954</v>
      </c>
      <c r="P24" s="28">
        <f>N24/(1+'Chile Historical and Forecast D'!L55)</f>
        <v>9.9084881334793096</v>
      </c>
      <c r="Q24" s="21">
        <f t="shared" si="0"/>
        <v>6.9079029861264472</v>
      </c>
      <c r="R24" s="21">
        <f t="shared" si="1"/>
        <v>1.0242600510152062</v>
      </c>
      <c r="S24" s="21">
        <v>5.9917800000000003</v>
      </c>
      <c r="T24" s="21"/>
    </row>
    <row r="25" spans="1:20" x14ac:dyDescent="0.2">
      <c r="A25" s="11">
        <v>2002</v>
      </c>
      <c r="B25" s="19">
        <v>3.0548520094528797</v>
      </c>
      <c r="C25" s="10">
        <v>3.2505752589909598</v>
      </c>
      <c r="D25" s="20">
        <f>'Chile Historical and Forecast D'!P56</f>
        <v>3.7859321274530275</v>
      </c>
      <c r="E25" s="20">
        <f>'Chile Historical and Forecast D'!O56</f>
        <v>0.78759687445894011</v>
      </c>
      <c r="F25" s="14">
        <v>71.474538710598637</v>
      </c>
      <c r="G25" s="15">
        <v>89.420953658032502</v>
      </c>
      <c r="H25" s="21">
        <v>116.26592835912956</v>
      </c>
      <c r="I25" s="25">
        <f>'[1]NIIP Adjusted for ER,  Tot Ret '!Y111*100</f>
        <v>12.225730054812184</v>
      </c>
      <c r="J25" s="25">
        <f>'[1]NIIP Adjusted for ER,  Tot Ret '!Z111*100</f>
        <v>8.3924065998808945</v>
      </c>
      <c r="K25" s="21">
        <f>I25/(1+'Chile Historical and Forecast D'!L56)</f>
        <v>11.932725153089335</v>
      </c>
      <c r="L25" s="21">
        <f>J25/(1+'Chile Historical and Forecast D'!L56)</f>
        <v>8.1912720860325052</v>
      </c>
      <c r="M25" s="29">
        <f>('[1]NIIP Adjusted for ER,  Tot Ret '!AA111)*100</f>
        <v>11.291400080116512</v>
      </c>
      <c r="N25" s="29">
        <f>('[1]NIIP Adjusted for ER,  Tot Ret '!AB111)*100</f>
        <v>8.0617855192789438</v>
      </c>
      <c r="O25" s="28">
        <f>M25/(1+'Chile Historical and Forecast D'!L56)</f>
        <v>11.020787564057752</v>
      </c>
      <c r="P25" s="28">
        <f>N25/(1+'Chile Historical and Forecast D'!L56)</f>
        <v>7.8685747528709902</v>
      </c>
      <c r="Q25" s="21">
        <f t="shared" si="0"/>
        <v>-0.91193758903158262</v>
      </c>
      <c r="R25" s="21">
        <f t="shared" si="1"/>
        <v>-0.32269733316151505</v>
      </c>
      <c r="S25" s="21">
        <v>5.2847900000000001</v>
      </c>
      <c r="T25" s="21"/>
    </row>
    <row r="26" spans="1:20" x14ac:dyDescent="0.2">
      <c r="A26" s="11">
        <v>2003</v>
      </c>
      <c r="B26" s="19">
        <v>4.0229911870275359</v>
      </c>
      <c r="C26" s="10">
        <v>5.9158772705544935</v>
      </c>
      <c r="D26" s="20">
        <f>'Chile Historical and Forecast D'!P57</f>
        <v>6.3659171817426579</v>
      </c>
      <c r="E26" s="20">
        <f>'Chile Historical and Forecast D'!O57</f>
        <v>1.3763354455439596</v>
      </c>
      <c r="F26" s="14">
        <v>80.638934146120903</v>
      </c>
      <c r="G26" s="15">
        <v>84.609523109679557</v>
      </c>
      <c r="H26" s="21">
        <v>130.44696686295464</v>
      </c>
      <c r="I26" s="25">
        <f>'[1]NIIP Adjusted for ER,  Tot Ret '!Y112*100</f>
        <v>14.243752094391221</v>
      </c>
      <c r="J26" s="25">
        <f>'[1]NIIP Adjusted for ER,  Tot Ret '!Z112*100</f>
        <v>4.6615952338494013</v>
      </c>
      <c r="K26" s="21">
        <f>I26/(1+'Chile Historical and Forecast D'!L57)</f>
        <v>13.85958954851516</v>
      </c>
      <c r="L26" s="21">
        <f>J26/(1+'Chile Historical and Forecast D'!L57)</f>
        <v>4.5358692115898265</v>
      </c>
      <c r="M26" s="29">
        <f>('[1]NIIP Adjusted for ER,  Tot Ret '!AA112)*100</f>
        <v>-7.0987125894512104</v>
      </c>
      <c r="N26" s="29">
        <f>('[1]NIIP Adjusted for ER,  Tot Ret '!AB112)*100</f>
        <v>7.7160422029951853E-2</v>
      </c>
      <c r="O26" s="28">
        <f>M26/(1+'Chile Historical and Forecast D'!L57)</f>
        <v>-6.9072560488757917</v>
      </c>
      <c r="P26" s="28">
        <f>N26/(1+'Chile Historical and Forecast D'!L57)</f>
        <v>7.5079359121003178E-2</v>
      </c>
      <c r="Q26" s="21">
        <f t="shared" si="0"/>
        <v>-20.766845597390951</v>
      </c>
      <c r="R26" s="21">
        <f t="shared" si="1"/>
        <v>-4.4607898524688236</v>
      </c>
      <c r="S26" s="21">
        <v>10.5778</v>
      </c>
      <c r="T26" s="21"/>
    </row>
    <row r="27" spans="1:20" x14ac:dyDescent="0.2">
      <c r="A27" s="11">
        <v>2004</v>
      </c>
      <c r="B27" s="19">
        <v>6.9346533212817363</v>
      </c>
      <c r="C27" s="10">
        <v>11.019632729622352</v>
      </c>
      <c r="D27" s="20">
        <f>'Chile Historical and Forecast D'!P58</f>
        <v>8.9009727593006609</v>
      </c>
      <c r="E27" s="20">
        <f>'Chile Historical and Forecast D'!O58</f>
        <v>1.2998749616782475</v>
      </c>
      <c r="F27" s="14">
        <v>76.560530423659728</v>
      </c>
      <c r="G27" s="15">
        <v>88.022936745425724</v>
      </c>
      <c r="H27" s="21">
        <v>107.17765445927054</v>
      </c>
      <c r="I27" s="25">
        <f>'[1]NIIP Adjusted for ER,  Tot Ret '!Y113*100</f>
        <v>-2.9086143730389185</v>
      </c>
      <c r="J27" s="25">
        <f>'[1]NIIP Adjusted for ER,  Tot Ret '!Z113*100</f>
        <v>0.77866174530818699</v>
      </c>
      <c r="K27" s="21">
        <f>I27/(1+'Chile Historical and Forecast D'!L58)</f>
        <v>-2.8784654216199783</v>
      </c>
      <c r="L27" s="21">
        <f>J27/(1+'Chile Historical and Forecast D'!L58)</f>
        <v>0.77059060485426834</v>
      </c>
      <c r="M27" s="29">
        <f>('[1]NIIP Adjusted for ER,  Tot Ret '!AA113)*100</f>
        <v>3.6777995744494447</v>
      </c>
      <c r="N27" s="29">
        <f>('[1]NIIP Adjusted for ER,  Tot Ret '!AB113)*100</f>
        <v>2.6608240585631728</v>
      </c>
      <c r="O27" s="28">
        <f>M27/(1+'Chile Historical and Forecast D'!L58)</f>
        <v>3.6396777107446918</v>
      </c>
      <c r="P27" s="28">
        <f>N27/(1+'Chile Historical and Forecast D'!L58)</f>
        <v>2.6332435528696139</v>
      </c>
      <c r="Q27" s="21">
        <f t="shared" si="0"/>
        <v>6.5181431323646706</v>
      </c>
      <c r="R27" s="21">
        <f t="shared" si="1"/>
        <v>1.8626529480153455</v>
      </c>
      <c r="S27" s="21">
        <v>1.8708200000000001</v>
      </c>
      <c r="T27" s="21"/>
    </row>
    <row r="28" spans="1:20" x14ac:dyDescent="0.2">
      <c r="A28" s="11">
        <v>2005</v>
      </c>
      <c r="B28" s="19">
        <v>5.5880925280014537</v>
      </c>
      <c r="C28" s="10">
        <v>10.205826670468415</v>
      </c>
      <c r="D28" s="20">
        <f>'Chile Historical and Forecast D'!P59</f>
        <v>10.882508787411073</v>
      </c>
      <c r="E28" s="20">
        <f>'Chile Historical and Forecast D'!O59</f>
        <v>1.8560268746285025</v>
      </c>
      <c r="F28" s="14">
        <v>74.739575492811639</v>
      </c>
      <c r="G28" s="15">
        <v>94.230590715488958</v>
      </c>
      <c r="H28" s="21">
        <v>101.44763446522778</v>
      </c>
      <c r="I28" s="25">
        <f>'[1]NIIP Adjusted for ER,  Tot Ret '!Y114*100</f>
        <v>8.1418709041012729</v>
      </c>
      <c r="J28" s="25">
        <f>'[1]NIIP Adjusted for ER,  Tot Ret '!Z114*100</f>
        <v>10.083731249044611</v>
      </c>
      <c r="K28" s="21">
        <f>I28/(1+'Chile Historical and Forecast D'!L59)</f>
        <v>7.904197083265907</v>
      </c>
      <c r="L28" s="21">
        <f>J28/(1+'Chile Historical and Forecast D'!L59)</f>
        <v>9.7893715174219746</v>
      </c>
      <c r="M28" s="29">
        <f>('[1]NIIP Adjusted for ER,  Tot Ret '!AA114)*100</f>
        <v>0.56159130303352522</v>
      </c>
      <c r="N28" s="29">
        <f>('[1]NIIP Adjusted for ER,  Tot Ret '!AB114)*100</f>
        <v>10.030558936936258</v>
      </c>
      <c r="O28" s="28">
        <f>M28/(1+'Chile Historical and Forecast D'!L59)</f>
        <v>0.54519758317330802</v>
      </c>
      <c r="P28" s="28">
        <f>N28/(1+'Chile Historical and Forecast D'!L59)</f>
        <v>9.7377513874509081</v>
      </c>
      <c r="Q28" s="21">
        <f t="shared" si="0"/>
        <v>-7.3589995000925992</v>
      </c>
      <c r="R28" s="21">
        <f t="shared" si="1"/>
        <v>-5.1620129971066575E-2</v>
      </c>
      <c r="S28" s="21">
        <v>-4.8361700000000001</v>
      </c>
      <c r="T28" s="21"/>
    </row>
    <row r="29" spans="1:20" x14ac:dyDescent="0.2">
      <c r="A29" s="11">
        <v>2006</v>
      </c>
      <c r="B29" s="19">
        <v>6.1486807163257495</v>
      </c>
      <c r="C29" s="10">
        <v>16.658272841356286</v>
      </c>
      <c r="D29" s="20">
        <f>'Chile Historical and Forecast D'!P60</f>
        <v>15.963319333147087</v>
      </c>
      <c r="E29" s="20">
        <f>'Chile Historical and Forecast D'!O60</f>
        <v>2.4658095193624519</v>
      </c>
      <c r="F29" s="14">
        <v>78.14680198407487</v>
      </c>
      <c r="G29" s="15">
        <v>98.35716775467661</v>
      </c>
      <c r="H29" s="21">
        <v>88.426499514291621</v>
      </c>
      <c r="I29" s="25">
        <f>'[1]NIIP Adjusted for ER,  Tot Ret '!Y115*100</f>
        <v>4.7810168503861519</v>
      </c>
      <c r="J29" s="25">
        <f>'[1]NIIP Adjusted for ER,  Tot Ret '!Z115*100</f>
        <v>20.325979398021936</v>
      </c>
      <c r="K29" s="21">
        <f>I29/(1+'Chile Historical and Forecast D'!L60)</f>
        <v>4.6262431706437512</v>
      </c>
      <c r="L29" s="21">
        <f>J29/(1+'Chile Historical and Forecast D'!L60)</f>
        <v>19.667975729713174</v>
      </c>
      <c r="M29" s="29">
        <f>('[1]NIIP Adjusted for ER,  Tot Ret '!AA115)*100</f>
        <v>20.584471713538242</v>
      </c>
      <c r="N29" s="29">
        <f>('[1]NIIP Adjusted for ER,  Tot Ret '!AB115)*100</f>
        <v>22.093968940375735</v>
      </c>
      <c r="O29" s="28">
        <f>M29/(1+'Chile Historical and Forecast D'!L60)</f>
        <v>19.918099991296696</v>
      </c>
      <c r="P29" s="28">
        <f>N29/(1+'Chile Historical and Forecast D'!L60)</f>
        <v>21.378730952302114</v>
      </c>
      <c r="Q29" s="21">
        <f t="shared" si="0"/>
        <v>15.291856820652946</v>
      </c>
      <c r="R29" s="21">
        <f t="shared" si="1"/>
        <v>1.71075522258894</v>
      </c>
      <c r="S29" s="21">
        <v>-6.5075199999999995</v>
      </c>
      <c r="T29" s="21"/>
    </row>
    <row r="30" spans="1:20" x14ac:dyDescent="0.2">
      <c r="A30" s="11">
        <v>2007</v>
      </c>
      <c r="B30" s="19">
        <v>4.8171094578020046</v>
      </c>
      <c r="C30" s="10">
        <v>15.440210806494321</v>
      </c>
      <c r="D30" s="20">
        <f>'Chile Historical and Forecast D'!P61</f>
        <v>16.305265098217479</v>
      </c>
      <c r="E30" s="20">
        <f>'Chile Historical and Forecast D'!O61</f>
        <v>3.6786275584843939</v>
      </c>
      <c r="F30" s="14">
        <v>94.877728919233576</v>
      </c>
      <c r="G30" s="15">
        <v>95.923119495364816</v>
      </c>
      <c r="H30" s="21">
        <v>94.458713782772278</v>
      </c>
      <c r="I30" s="25">
        <f>'[1]NIIP Adjusted for ER,  Tot Ret '!Y116*100</f>
        <v>18.872039995305041</v>
      </c>
      <c r="J30" s="25">
        <f>'[1]NIIP Adjusted for ER,  Tot Ret '!Z116*100</f>
        <v>16.188609362491281</v>
      </c>
      <c r="K30" s="21">
        <f>I30/(1+'Chile Historical and Forecast D'!L61)</f>
        <v>18.090732933856451</v>
      </c>
      <c r="L30" s="21">
        <f>J30/(1+'Chile Historical and Forecast D'!L61)</f>
        <v>15.518396984121278</v>
      </c>
      <c r="M30" s="29">
        <f>('[1]NIIP Adjusted for ER,  Tot Ret '!AA116)*100</f>
        <v>9.4335962833037783</v>
      </c>
      <c r="N30" s="29">
        <f>('[1]NIIP Adjusted for ER,  Tot Ret '!AB116)*100</f>
        <v>14.856627217158719</v>
      </c>
      <c r="O30" s="28">
        <f>M30/(1+'Chile Historical and Forecast D'!L61)</f>
        <v>9.043043094945018</v>
      </c>
      <c r="P30" s="28">
        <f>N30/(1+'Chile Historical and Forecast D'!L61)</f>
        <v>14.241559224670194</v>
      </c>
      <c r="Q30" s="21">
        <f t="shared" si="0"/>
        <v>-9.0476898389114329</v>
      </c>
      <c r="R30" s="21">
        <f t="shared" si="1"/>
        <v>-1.2768377594510838</v>
      </c>
      <c r="S30" s="21">
        <v>5.7774399999999995</v>
      </c>
      <c r="T30" s="21"/>
    </row>
    <row r="31" spans="1:20" x14ac:dyDescent="0.2">
      <c r="A31" s="11">
        <v>2008</v>
      </c>
      <c r="B31" s="19">
        <v>3.4444376470327498</v>
      </c>
      <c r="C31" s="10">
        <v>4.4382459245417865</v>
      </c>
      <c r="D31" s="20">
        <f>'Chile Historical and Forecast D'!P62</f>
        <v>10.07514693723013</v>
      </c>
      <c r="E31" s="20">
        <f>'Chile Historical and Forecast D'!O62</f>
        <v>2.4650793986203094</v>
      </c>
      <c r="F31" s="14">
        <v>79.500160542225075</v>
      </c>
      <c r="G31" s="15">
        <v>97.279932449191094</v>
      </c>
      <c r="H31" s="21">
        <v>96.119614980285093</v>
      </c>
      <c r="I31" s="25">
        <f>'[1]NIIP Adjusted for ER,  Tot Ret '!Y117*100</f>
        <v>-19.57812384537716</v>
      </c>
      <c r="J31" s="25">
        <f>'[1]NIIP Adjusted for ER,  Tot Ret '!Z117*100</f>
        <v>25.556642999418944</v>
      </c>
      <c r="K31" s="21">
        <f>I31/(1+'Chile Historical and Forecast D'!L62)</f>
        <v>-18.067048605552888</v>
      </c>
      <c r="L31" s="21">
        <f>J31/(1+'Chile Historical and Forecast D'!L62)</f>
        <v>23.584134767555401</v>
      </c>
      <c r="M31" s="29">
        <f>('[1]NIIP Adjusted for ER,  Tot Ret '!AA117)*100</f>
        <v>-0.94489688903976221</v>
      </c>
      <c r="N31" s="29">
        <f>('[1]NIIP Adjusted for ER,  Tot Ret '!AB117)*100</f>
        <v>29.29188310689651</v>
      </c>
      <c r="O31" s="28">
        <f>M31/(1+'Chile Historical and Forecast D'!L62)</f>
        <v>-0.87196802698477482</v>
      </c>
      <c r="P31" s="28">
        <f>N31/(1+'Chile Historical and Forecast D'!L62)</f>
        <v>27.03108224363557</v>
      </c>
      <c r="Q31" s="21">
        <f t="shared" si="0"/>
        <v>17.195080578568113</v>
      </c>
      <c r="R31" s="21">
        <f t="shared" si="1"/>
        <v>3.4469474760801688</v>
      </c>
      <c r="S31" s="21">
        <v>-13.957130000000001</v>
      </c>
      <c r="T31" s="21"/>
    </row>
    <row r="32" spans="1:20" x14ac:dyDescent="0.2">
      <c r="A32" s="11">
        <v>2009</v>
      </c>
      <c r="B32" s="19">
        <v>-1.5666301838768604</v>
      </c>
      <c r="C32" s="10">
        <v>8.8375447091015857</v>
      </c>
      <c r="D32" s="20">
        <f>'Chile Historical and Forecast D'!P63</f>
        <v>9.2181521432311158</v>
      </c>
      <c r="E32" s="20">
        <f>'Chile Historical and Forecast D'!O63</f>
        <v>2.890867188086522</v>
      </c>
      <c r="F32" s="14">
        <v>111.2742313836274</v>
      </c>
      <c r="G32" s="15">
        <v>94.858337719785439</v>
      </c>
      <c r="H32" s="21">
        <v>124.37267593095409</v>
      </c>
      <c r="I32" s="25">
        <f>'[1]NIIP Adjusted for ER,  Tot Ret '!Y118*100</f>
        <v>31.816322936488223</v>
      </c>
      <c r="J32" s="25">
        <f>'[1]NIIP Adjusted for ER,  Tot Ret '!Z118*100</f>
        <v>3.1690083316835524</v>
      </c>
      <c r="K32" s="21">
        <f>I32/(1+'Chile Historical and Forecast D'!L63)</f>
        <v>31.350099613170965</v>
      </c>
      <c r="L32" s="21">
        <f>J32/(1+'Chile Historical and Forecast D'!L63)</f>
        <v>3.1225709857034118</v>
      </c>
      <c r="M32" s="29">
        <f>('[1]NIIP Adjusted for ER,  Tot Ret '!AA118)*100</f>
        <v>-2.8089391995260211</v>
      </c>
      <c r="N32" s="29">
        <f>('[1]NIIP Adjusted for ER,  Tot Ret '!AB118)*100</f>
        <v>-1.4793248648746788</v>
      </c>
      <c r="O32" s="28">
        <f>M32/(1+'Chile Historical and Forecast D'!L63)</f>
        <v>-2.7677781586598798</v>
      </c>
      <c r="P32" s="28">
        <f>N32/(1+'Chile Historical and Forecast D'!L63)</f>
        <v>-1.4576474461439066</v>
      </c>
      <c r="Q32" s="21">
        <f t="shared" si="0"/>
        <v>-34.117877771830848</v>
      </c>
      <c r="R32" s="21">
        <f t="shared" si="1"/>
        <v>-4.5802184318473183</v>
      </c>
      <c r="S32" s="21">
        <v>12.335880000000001</v>
      </c>
      <c r="T32" s="21"/>
    </row>
    <row r="33" spans="1:20" x14ac:dyDescent="0.2">
      <c r="A33" s="11">
        <v>2010</v>
      </c>
      <c r="B33" s="19">
        <v>5.6790694802920427</v>
      </c>
      <c r="C33" s="10">
        <v>8.4983496153316693</v>
      </c>
      <c r="D33" s="20">
        <f>'Chile Historical and Forecast D'!P64</f>
        <v>9.5639475148259692</v>
      </c>
      <c r="E33" s="20">
        <f>'Chile Historical and Forecast D'!O64</f>
        <v>2.7981933743203422</v>
      </c>
      <c r="F33" s="14">
        <v>107.70210700943761</v>
      </c>
      <c r="G33" s="15">
        <v>99.999999999999986</v>
      </c>
      <c r="H33" s="21">
        <v>121.27814882724419</v>
      </c>
      <c r="I33" s="25">
        <f>'[1]NIIP Adjusted for ER,  Tot Ret '!Y119*100</f>
        <v>-6.7454760895032679</v>
      </c>
      <c r="J33" s="25">
        <f>'[1]NIIP Adjusted for ER,  Tot Ret '!Z119*100</f>
        <v>9.8694794265933563</v>
      </c>
      <c r="K33" s="21">
        <f>I33/(1+'Chile Historical and Forecast D'!L64)</f>
        <v>-6.6524610685125758</v>
      </c>
      <c r="L33" s="21">
        <f>J33/(1+'Chile Historical and Forecast D'!L64)</f>
        <v>9.7333867588778329</v>
      </c>
      <c r="M33" s="29">
        <f>('[1]NIIP Adjusted for ER,  Tot Ret '!AA119)*100</f>
        <v>-0.82132769874669975</v>
      </c>
      <c r="N33" s="29">
        <f>('[1]NIIP Adjusted for ER,  Tot Ret '!AB119)*100</f>
        <v>11.843727540784645</v>
      </c>
      <c r="O33" s="28">
        <f>M33/(1+'Chile Historical and Forecast D'!L64)</f>
        <v>-0.81000221005983875</v>
      </c>
      <c r="P33" s="28">
        <f>N33/(1+'Chile Historical and Forecast D'!L64)</f>
        <v>11.68041148255587</v>
      </c>
      <c r="Q33" s="21">
        <f t="shared" si="0"/>
        <v>5.842458858452737</v>
      </c>
      <c r="R33" s="21">
        <f t="shared" si="1"/>
        <v>1.9470247236780374</v>
      </c>
      <c r="S33" s="21">
        <v>4.6288999999999998</v>
      </c>
      <c r="T33" s="21"/>
    </row>
    <row r="34" spans="1:20" x14ac:dyDescent="0.2">
      <c r="A34" s="11">
        <v>2011</v>
      </c>
      <c r="B34" s="19">
        <v>5.878697914471509</v>
      </c>
      <c r="C34" s="10">
        <v>4.4364321004109284</v>
      </c>
      <c r="D34" s="20">
        <f>'Chile Historical and Forecast D'!P65</f>
        <v>7.3175410468778779</v>
      </c>
      <c r="E34" s="20">
        <f>'Chile Historical and Forecast D'!O65</f>
        <v>2.0836710250197421</v>
      </c>
      <c r="F34" s="14">
        <v>100.96811029306242</v>
      </c>
      <c r="G34" s="15">
        <v>100.37248733152508</v>
      </c>
      <c r="H34" s="21">
        <v>113.5478816223271</v>
      </c>
      <c r="I34" s="25">
        <f>'[1]NIIP Adjusted for ER,  Tot Ret '!Y120*100</f>
        <v>-4.7690362613337447</v>
      </c>
      <c r="J34" s="25">
        <f>'[1]NIIP Adjusted for ER,  Tot Ret '!Z120*100</f>
        <v>12.107941204008869</v>
      </c>
      <c r="K34" s="21">
        <f>I34/(1+'Chile Historical and Forecast D'!L65)</f>
        <v>-4.6176085794323392</v>
      </c>
      <c r="L34" s="21">
        <f>J34/(1+'Chile Historical and Forecast D'!L65)</f>
        <v>11.723486700278841</v>
      </c>
      <c r="M34" s="29">
        <f>('[1]NIIP Adjusted for ER,  Tot Ret '!AA120)*100</f>
        <v>8.9707410561212182</v>
      </c>
      <c r="N34" s="29">
        <f>('[1]NIIP Adjusted for ER,  Tot Ret '!AB120)*100</f>
        <v>13.83951288121826</v>
      </c>
      <c r="O34" s="28">
        <f>M34/(1+'Chile Historical and Forecast D'!L65)</f>
        <v>8.6858997488575369</v>
      </c>
      <c r="P34" s="28">
        <f>N34/(1+'Chile Historical and Forecast D'!L65)</f>
        <v>13.400077062447314</v>
      </c>
      <c r="Q34" s="21">
        <f t="shared" si="0"/>
        <v>13.303508328289876</v>
      </c>
      <c r="R34" s="21">
        <f t="shared" si="1"/>
        <v>1.6765903621684739</v>
      </c>
      <c r="S34" s="21">
        <v>-7.0781000000000001</v>
      </c>
      <c r="T34" s="21"/>
    </row>
    <row r="35" spans="1:20" x14ac:dyDescent="0.2">
      <c r="A35" s="11">
        <v>2012</v>
      </c>
      <c r="B35" s="19">
        <v>5.194825802708003</v>
      </c>
      <c r="C35" s="10">
        <v>0.79580218901872612</v>
      </c>
      <c r="D35" s="20">
        <f>'Chile Historical and Forecast D'!P66</f>
        <v>6.2247434437368394</v>
      </c>
      <c r="E35" s="20">
        <f>'Chile Historical and Forecast D'!O66</f>
        <v>2.2689329128196838</v>
      </c>
      <c r="F35" s="14">
        <v>109.17649302849392</v>
      </c>
      <c r="G35" s="15">
        <v>103.56628803297114</v>
      </c>
      <c r="H35" s="21">
        <v>124.96340068013016</v>
      </c>
      <c r="I35" s="25">
        <f>'[1]NIIP Adjusted for ER,  Tot Ret '!Y121*100</f>
        <v>9.0184496738470958</v>
      </c>
      <c r="J35" s="25">
        <f>'[1]NIIP Adjusted for ER,  Tot Ret '!Z121*100</f>
        <v>1.2870396286634267</v>
      </c>
      <c r="K35" s="21">
        <f>I35/(1+'Chile Historical and Forecast D'!L66)</f>
        <v>8.759632391168461</v>
      </c>
      <c r="L35" s="21">
        <f>J35/(1+'Chile Historical and Forecast D'!L66)</f>
        <v>1.2501033356821201</v>
      </c>
      <c r="M35" s="29">
        <f>('[1]NIIP Adjusted for ER,  Tot Ret '!AA121)*100</f>
        <v>-3.7275640896985456</v>
      </c>
      <c r="N35" s="29">
        <f>('[1]NIIP Adjusted for ER,  Tot Ret '!AB121)*100</f>
        <v>-0.34356696422307809</v>
      </c>
      <c r="O35" s="28">
        <f>M35/(1+'Chile Historical and Forecast D'!L66)</f>
        <v>-3.6205880523975926</v>
      </c>
      <c r="P35" s="28">
        <f>N35/(1+'Chile Historical and Forecast D'!L66)</f>
        <v>-0.33370705799593242</v>
      </c>
      <c r="Q35" s="21">
        <f t="shared" si="0"/>
        <v>-12.380220443566053</v>
      </c>
      <c r="R35" s="21">
        <f t="shared" si="1"/>
        <v>-1.5838103936780525</v>
      </c>
      <c r="S35" s="21">
        <v>-3.7850899999999998</v>
      </c>
      <c r="T35" s="21"/>
    </row>
    <row r="36" spans="1:20" x14ac:dyDescent="0.2">
      <c r="A36" s="11">
        <v>2013</v>
      </c>
      <c r="B36" s="19">
        <v>3.9665676018422857</v>
      </c>
      <c r="C36" s="10">
        <v>0.28630414034260543</v>
      </c>
      <c r="D36" s="20">
        <f>'Chile Historical and Forecast D'!P67</f>
        <v>5.2347932196628744</v>
      </c>
      <c r="E36" s="20">
        <f>'Chile Historical and Forecast D'!O67</f>
        <v>1.97863965320266</v>
      </c>
      <c r="F36" s="14">
        <v>109.98920222641375</v>
      </c>
      <c r="G36" s="15">
        <v>102.89389985252235</v>
      </c>
      <c r="H36" s="21">
        <v>123.66055656920057</v>
      </c>
      <c r="I36" s="25">
        <f>'[1]NIIP Adjusted for ER,  Tot Ret '!Y122*100</f>
        <v>-2.2871858102069513</v>
      </c>
      <c r="J36" s="25">
        <f>'[1]NIIP Adjusted for ER,  Tot Ret '!Z122*100</f>
        <v>6.9612088928195845</v>
      </c>
      <c r="K36" s="21">
        <f>I36/(1+'Chile Historical and Forecast D'!L67)</f>
        <v>-2.2444651338117532</v>
      </c>
      <c r="L36" s="21">
        <f>J36/(1+'Chile Historical and Forecast D'!L67)</f>
        <v>6.8311855466172871</v>
      </c>
      <c r="M36" s="29">
        <f>('[1]NIIP Adjusted for ER,  Tot Ret '!AA122)*100</f>
        <v>10.125401070888573</v>
      </c>
      <c r="N36" s="29">
        <f>('[1]NIIP Adjusted for ER,  Tot Ret '!AB122)*100</f>
        <v>8.5421820689944035</v>
      </c>
      <c r="O36" s="28">
        <f>M36/(1+'Chile Historical and Forecast D'!L67)</f>
        <v>9.9362760856815857</v>
      </c>
      <c r="P36" s="28">
        <f>N36/(1+'Chile Historical and Forecast D'!L67)</f>
        <v>8.3826288773604656</v>
      </c>
      <c r="Q36" s="21">
        <f t="shared" si="0"/>
        <v>12.180741219493338</v>
      </c>
      <c r="R36" s="21">
        <f t="shared" si="1"/>
        <v>1.5514433307431785</v>
      </c>
      <c r="S36" s="21">
        <v>-7.4920700000000009</v>
      </c>
      <c r="T36" s="21"/>
    </row>
    <row r="37" spans="1:20" x14ac:dyDescent="0.2">
      <c r="A37" s="11">
        <v>2014</v>
      </c>
      <c r="B37" s="19">
        <v>1.9973425136003087</v>
      </c>
      <c r="C37" s="10">
        <v>1.8725520664669011</v>
      </c>
      <c r="D37" s="20">
        <f>'Chile Historical and Forecast D'!P68</f>
        <v>4.0825558375860611</v>
      </c>
      <c r="E37" s="20">
        <f>'Chile Historical and Forecast D'!O68</f>
        <v>1.8313782676368662</v>
      </c>
      <c r="F37" s="14">
        <v>124.30939809208948</v>
      </c>
      <c r="G37" s="15">
        <v>93.856658018800559</v>
      </c>
      <c r="H37" s="21">
        <v>138.227016632215</v>
      </c>
      <c r="I37" s="25">
        <f>'[1]NIIP Adjusted for ER,  Tot Ret '!Y123*100</f>
        <v>14.2435337552724</v>
      </c>
      <c r="J37" s="25">
        <f>'[1]NIIP Adjusted for ER,  Tot Ret '!Z123*100</f>
        <v>15.606557789152106</v>
      </c>
      <c r="K37" s="21">
        <f>I37/(1+'Chile Historical and Forecast D'!L68)</f>
        <v>13.656537001284597</v>
      </c>
      <c r="L37" s="21">
        <f>J37/(1+'Chile Historical and Forecast D'!L68)</f>
        <v>14.963388831184472</v>
      </c>
      <c r="M37" s="29">
        <f>('[1]NIIP Adjusted for ER,  Tot Ret '!AA123)*100</f>
        <v>16.013622250504085</v>
      </c>
      <c r="N37" s="29">
        <f>('[1]NIIP Adjusted for ER,  Tot Ret '!AB123)*100</f>
        <v>16.0867547049629</v>
      </c>
      <c r="O37" s="28">
        <f>M37/(1+'Chile Historical and Forecast D'!L68)</f>
        <v>15.353677573702708</v>
      </c>
      <c r="P37" s="28">
        <f>N37/(1+'Chile Historical and Forecast D'!L68)</f>
        <v>15.423796133287114</v>
      </c>
      <c r="Q37" s="21">
        <f t="shared" si="0"/>
        <v>1.6971405724181103</v>
      </c>
      <c r="R37" s="21">
        <f t="shared" si="1"/>
        <v>0.46040730210264158</v>
      </c>
      <c r="S37" s="21">
        <v>1.8009399999999998</v>
      </c>
      <c r="T37" s="31"/>
    </row>
    <row r="38" spans="1:20" x14ac:dyDescent="0.2">
      <c r="A38" s="11">
        <v>2015</v>
      </c>
      <c r="B38" s="19">
        <v>2.2265206133770477</v>
      </c>
      <c r="C38" s="10">
        <v>0.78598409193105467</v>
      </c>
      <c r="D38" s="20">
        <f>'Chile Historical and Forecast D'!P69</f>
        <v>2.8395194918311213</v>
      </c>
      <c r="E38" s="20">
        <f>'Chile Historical and Forecast D'!O69</f>
        <v>1.3465805168849858</v>
      </c>
      <c r="F38" s="14">
        <v>129.56060908317471</v>
      </c>
      <c r="G38" s="15">
        <v>95.167363758231986</v>
      </c>
      <c r="H38" s="21">
        <v>148.15829098144172</v>
      </c>
      <c r="I38" s="25">
        <f>'[1]NIIP Adjusted for ER,  Tot Ret '!Y124*100</f>
        <v>9.4824317450720468</v>
      </c>
      <c r="J38" s="25">
        <f>'[1]NIIP Adjusted for ER,  Tot Ret '!Z124*100</f>
        <v>13.596035012162089</v>
      </c>
      <c r="K38" s="21">
        <f>I38/(1+'Chile Historical and Forecast D'!L69)</f>
        <v>9.0952473774664</v>
      </c>
      <c r="L38" s="21">
        <f>J38/(1+'Chile Historical and Forecast D'!L69)</f>
        <v>13.04088498739508</v>
      </c>
      <c r="M38" s="29">
        <f>('[1]NIIP Adjusted for ER,  Tot Ret '!AA124)*100</f>
        <v>10.520671909399239</v>
      </c>
      <c r="N38" s="29">
        <f>('[1]NIIP Adjusted for ER,  Tot Ret '!AB124)*100</f>
        <v>13.596035012162089</v>
      </c>
      <c r="O38" s="28">
        <f>M38/(1+'Chile Historical and Forecast D'!L69)</f>
        <v>10.091094369635329</v>
      </c>
      <c r="P38" s="28">
        <f>N38/(1+'Chile Historical and Forecast D'!L69)</f>
        <v>13.04088498739508</v>
      </c>
      <c r="Q38" s="21">
        <f t="shared" si="0"/>
        <v>0.99584699216892858</v>
      </c>
      <c r="R38" s="21">
        <f t="shared" si="1"/>
        <v>0</v>
      </c>
      <c r="S38" s="21">
        <v>3.09395</v>
      </c>
      <c r="T38" s="31"/>
    </row>
    <row r="39" spans="1:20" x14ac:dyDescent="0.2">
      <c r="A39" s="11">
        <v>2016</v>
      </c>
      <c r="B39" s="19">
        <v>1.5434270081815527</v>
      </c>
      <c r="C39" s="10">
        <v>1.434428835592819</v>
      </c>
      <c r="D39" s="20">
        <f>'Chile Historical and Forecast D'!P70</f>
        <v>2.7363907441841211</v>
      </c>
      <c r="E39" s="20">
        <f>'Chile Historical and Forecast D'!O70</f>
        <v>1.0806304502040245</v>
      </c>
      <c r="F39" s="14">
        <v>133.84455079948305</v>
      </c>
      <c r="G39" s="15">
        <v>97.013749414569872</v>
      </c>
      <c r="H39" s="21">
        <v>153.55096797061651</v>
      </c>
      <c r="I39" s="25">
        <f>'[1]NIIP Adjusted for ER,  Tot Ret '!Y125*100</f>
        <v>0</v>
      </c>
      <c r="J39" s="25">
        <f>'[1]NIIP Adjusted for ER,  Tot Ret '!Z125*100</f>
        <v>0</v>
      </c>
      <c r="K39" s="21"/>
      <c r="L39" s="21"/>
      <c r="M39" s="29"/>
      <c r="N39" s="29"/>
      <c r="O39" s="28"/>
      <c r="P39" s="28"/>
      <c r="Q39" s="21"/>
      <c r="R39" s="21"/>
      <c r="T39" s="31"/>
    </row>
    <row r="40" spans="1:20" x14ac:dyDescent="0.2">
      <c r="A40" s="11">
        <v>2017</v>
      </c>
      <c r="B40" s="19">
        <v>1.65800360078876</v>
      </c>
      <c r="C40" s="10">
        <v>2.3876098440202682</v>
      </c>
      <c r="D40" s="20">
        <f>'Chile Historical and Forecast D'!P71</f>
        <v>3.271260634096417</v>
      </c>
      <c r="E40" s="20">
        <f>'Chile Historical and Forecast D'!O71</f>
        <v>1.0500078658730552</v>
      </c>
      <c r="F40" s="14">
        <v>138.61124086758645</v>
      </c>
      <c r="G40" s="15">
        <v>0</v>
      </c>
      <c r="H40" s="21">
        <v>159.35743726769635</v>
      </c>
      <c r="I40" s="25"/>
      <c r="J40" s="21"/>
      <c r="Q40" s="21"/>
      <c r="R40" s="21"/>
      <c r="T40" s="31"/>
    </row>
    <row r="41" spans="1:20" x14ac:dyDescent="0.2">
      <c r="A41" s="11">
        <v>2018</v>
      </c>
      <c r="B41" s="19">
        <v>2.2900761252589774</v>
      </c>
      <c r="C41" s="10">
        <v>2.2430187346351111</v>
      </c>
      <c r="D41" s="20">
        <f>'Chile Historical and Forecast D'!P72</f>
        <v>3.2331679120662469</v>
      </c>
      <c r="E41" s="20">
        <f>'Chile Historical and Forecast D'!O72</f>
        <v>0.93699762286612309</v>
      </c>
      <c r="F41" s="14">
        <v>140.03679136066339</v>
      </c>
      <c r="G41" s="15">
        <v>0</v>
      </c>
      <c r="H41" s="21">
        <v>161.60608359701598</v>
      </c>
      <c r="I41" s="25"/>
      <c r="J41" s="21"/>
      <c r="Q41" s="21"/>
      <c r="R41" s="21"/>
      <c r="T41" s="31"/>
    </row>
    <row r="42" spans="1:20" x14ac:dyDescent="0.2">
      <c r="A42" s="11">
        <v>2019</v>
      </c>
      <c r="B42" s="19">
        <v>2.6641930946418313</v>
      </c>
      <c r="C42" s="10">
        <v>2.1160951551014646</v>
      </c>
      <c r="D42" s="20">
        <f>'Chile Historical and Forecast D'!P73</f>
        <v>3.1613018359047205</v>
      </c>
      <c r="E42" s="20">
        <f>'Chile Historical and Forecast D'!O73</f>
        <v>0.82568761138403213</v>
      </c>
      <c r="F42" s="14">
        <v>141.1490457878262</v>
      </c>
      <c r="G42" s="15">
        <v>0</v>
      </c>
      <c r="H42" s="21">
        <v>163.66134192304173</v>
      </c>
      <c r="I42" s="25"/>
      <c r="J42" s="21"/>
      <c r="Q42" s="21"/>
      <c r="R42" s="21"/>
      <c r="T42" s="31"/>
    </row>
    <row r="43" spans="1:20" x14ac:dyDescent="0.2">
      <c r="A43" s="11">
        <v>2020</v>
      </c>
      <c r="B43" s="19">
        <v>2.8587456851912663</v>
      </c>
      <c r="C43" s="10">
        <v>2.0047201851947034</v>
      </c>
      <c r="D43" s="20">
        <f>'Chile Historical and Forecast D'!P74</f>
        <v>3.0933299995921817</v>
      </c>
      <c r="E43" s="20">
        <f>'Chile Historical and Forecast D'!O74</f>
        <v>0.73803787814201771</v>
      </c>
      <c r="F43" s="14">
        <v>142.00245108835838</v>
      </c>
      <c r="G43" s="15">
        <v>0</v>
      </c>
      <c r="H43" s="21">
        <v>165.53216782512558</v>
      </c>
      <c r="I43" s="25"/>
      <c r="J43" s="21"/>
      <c r="Q43" s="21"/>
      <c r="R43" s="21"/>
      <c r="T43" s="31"/>
    </row>
    <row r="44" spans="1:20" x14ac:dyDescent="0.2">
      <c r="A44" s="11">
        <v>2021</v>
      </c>
      <c r="B44" s="19">
        <v>3.08201423398895</v>
      </c>
      <c r="C44" s="10">
        <v>1.9337199690055433</v>
      </c>
      <c r="D44" s="20">
        <f>'Chile Historical and Forecast D'!P75</f>
        <v>2.9847231128087954</v>
      </c>
      <c r="E44" s="20">
        <f>'Chile Historical and Forecast D'!O75</f>
        <v>0.62635473659678342</v>
      </c>
      <c r="F44" s="14">
        <v>142.58413451602615</v>
      </c>
      <c r="G44" s="15">
        <v>0</v>
      </c>
      <c r="H44" s="21">
        <v>167.11442407516668</v>
      </c>
      <c r="I44" s="25"/>
      <c r="J44" s="21"/>
      <c r="Q44" s="21"/>
      <c r="R44" s="21"/>
      <c r="T44" s="31"/>
    </row>
    <row r="46" spans="1:20" x14ac:dyDescent="0.2">
      <c r="B46" s="20"/>
      <c r="C46" s="20"/>
      <c r="D46" s="20"/>
      <c r="E46" s="20"/>
      <c r="F46" s="20"/>
      <c r="G46" s="20"/>
      <c r="H46" s="20"/>
      <c r="I46" s="20"/>
      <c r="J46" s="20"/>
    </row>
    <row r="47" spans="1:20" x14ac:dyDescent="0.2">
      <c r="B47" s="16"/>
      <c r="C47" s="16"/>
      <c r="D47" s="16"/>
      <c r="E47" s="16"/>
      <c r="F47" s="16"/>
      <c r="G47" s="21"/>
    </row>
    <row r="48" spans="1:20" x14ac:dyDescent="0.2">
      <c r="G48" s="2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Chile Historical and Forecast D</vt:lpstr>
      <vt:lpstr>Chile NI from desk</vt:lpstr>
      <vt:lpstr>Chile VAR data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mdas</dc:creator>
  <cp:lastModifiedBy>Das, Mitali</cp:lastModifiedBy>
  <dcterms:created xsi:type="dcterms:W3CDTF">2016-12-18T01:04:41Z</dcterms:created>
  <dcterms:modified xsi:type="dcterms:W3CDTF">2017-06-05T10:13:26Z</dcterms:modified>
</cp:coreProperties>
</file>