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defaultThemeVersion="164011"/>
  <mc:AlternateContent xmlns:mc="http://schemas.openxmlformats.org/markup-compatibility/2006">
    <mc:Choice Requires="x15">
      <x15ac:absPath xmlns:x15ac="http://schemas.microsoft.com/office/spreadsheetml/2010/11/ac" url="U:\dropbox data\US\"/>
    </mc:Choice>
  </mc:AlternateContent>
  <bookViews>
    <workbookView xWindow="0" yWindow="0" windowWidth="25200" windowHeight="9780" tabRatio="849" activeTab="2"/>
  </bookViews>
  <sheets>
    <sheet name="Read me" sheetId="7" r:id="rId1"/>
    <sheet name="US Historical and Forecast Data" sheetId="1" r:id="rId2"/>
    <sheet name="US VAR data" sheetId="2" r:id="rId3"/>
    <sheet name="Total Returns" sheetId="4" r:id="rId4"/>
    <sheet name="BEA NIIP Table 1.3" sheetId="15" r:id="rId5"/>
    <sheet name="BEA Table 3b, asset valn" sheetId="13" r:id="rId6"/>
    <sheet name="BEA Table 3c, liab valn" sheetId="14" r:id="rId7"/>
    <sheet name="Yields BEA 1.1 and 1.3" sheetId="12" r:id="rId8"/>
  </sheets>
  <externalReferences>
    <externalReference r:id="rId9"/>
    <externalReference r:id="rId10"/>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1</definedName>
    <definedName name="_AtRisk_SimSetting_RandomNumberGenerator" hidden="1">0</definedName>
    <definedName name="_AtRisk_SimSetting_ReportsList" hidden="1">16</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Pal_Workbook_GUID" hidden="1">"ZJVWJAN17VC3BS1BSZIZLHYY"</definedName>
    <definedName name="RiskAfterRecalcMacro" hidden="1">"solve"</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TRUE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2" i="2" l="1"/>
  <c r="L42" i="2"/>
  <c r="K43" i="2"/>
  <c r="L43" i="2"/>
  <c r="K44" i="2"/>
  <c r="L44" i="2"/>
  <c r="K45" i="2"/>
  <c r="L45" i="2"/>
  <c r="K46" i="2"/>
  <c r="L46" i="2"/>
  <c r="K47" i="2"/>
  <c r="L47" i="2"/>
  <c r="K48" i="2"/>
  <c r="L48" i="2"/>
  <c r="K49" i="2"/>
  <c r="L49" i="2"/>
  <c r="K50" i="2"/>
  <c r="L50" i="2"/>
  <c r="K51" i="2"/>
  <c r="L51" i="2"/>
  <c r="K52" i="2"/>
  <c r="L52" i="2"/>
  <c r="K53" i="2"/>
  <c r="L53" i="2"/>
  <c r="K54" i="2"/>
  <c r="L54" i="2"/>
  <c r="K55" i="2"/>
  <c r="L55" i="2"/>
  <c r="K56" i="2"/>
  <c r="L56" i="2"/>
  <c r="K57" i="2"/>
  <c r="L57" i="2"/>
  <c r="K58" i="2"/>
  <c r="L58" i="2"/>
  <c r="K59" i="2"/>
  <c r="L59" i="2"/>
  <c r="K60" i="2"/>
  <c r="L60" i="2"/>
  <c r="K61" i="2"/>
  <c r="L61" i="2"/>
  <c r="K62" i="2"/>
  <c r="L62" i="2"/>
  <c r="K63" i="2"/>
  <c r="L63" i="2"/>
  <c r="K64" i="2"/>
  <c r="L64" i="2"/>
  <c r="K65" i="2"/>
  <c r="L65" i="2"/>
  <c r="K66" i="2"/>
  <c r="L66" i="2"/>
  <c r="K67" i="2"/>
  <c r="L67" i="2"/>
  <c r="L41" i="2"/>
  <c r="K41" i="2"/>
  <c r="Q15" i="4"/>
  <c r="Q16" i="4"/>
  <c r="Q17" i="4"/>
  <c r="Q18" i="4"/>
  <c r="Q19" i="4"/>
  <c r="Q20" i="4"/>
  <c r="Q21" i="4"/>
  <c r="Q22" i="4"/>
  <c r="Q23" i="4"/>
  <c r="Q24" i="4"/>
  <c r="Q25" i="4"/>
  <c r="Q26" i="4"/>
  <c r="Q27" i="4"/>
  <c r="Q28" i="4"/>
  <c r="Q29" i="4"/>
  <c r="Q30" i="4"/>
  <c r="Q31" i="4"/>
  <c r="Q32" i="4"/>
  <c r="Q33" i="4"/>
  <c r="Q34" i="4"/>
  <c r="Q35" i="4"/>
  <c r="Q36" i="4"/>
  <c r="Q37" i="4"/>
  <c r="Q38" i="4"/>
  <c r="Q39" i="4"/>
  <c r="Q40" i="4"/>
  <c r="Q14" i="4"/>
  <c r="AH15" i="4" l="1"/>
  <c r="AH16" i="4"/>
  <c r="AH17" i="4"/>
  <c r="AH18" i="4"/>
  <c r="AH19" i="4"/>
  <c r="AH20" i="4"/>
  <c r="AH21" i="4"/>
  <c r="AH22" i="4"/>
  <c r="AH23" i="4"/>
  <c r="AH24" i="4"/>
  <c r="AH25" i="4"/>
  <c r="AH26" i="4"/>
  <c r="AH27" i="4"/>
  <c r="AH28" i="4"/>
  <c r="AH29" i="4"/>
  <c r="AH30" i="4"/>
  <c r="AH31" i="4"/>
  <c r="AH32" i="4"/>
  <c r="AH33" i="4"/>
  <c r="AH34" i="4"/>
  <c r="AH35" i="4"/>
  <c r="AH36" i="4"/>
  <c r="AH37" i="4"/>
  <c r="AH38" i="4"/>
  <c r="AH39" i="4"/>
  <c r="AH40" i="4"/>
  <c r="AH14" i="4"/>
  <c r="CL48" i="15"/>
  <c r="CK48" i="15"/>
  <c r="CJ48" i="15"/>
  <c r="CE48" i="15"/>
  <c r="CD48" i="15"/>
  <c r="CC48" i="15"/>
  <c r="BX48" i="15"/>
  <c r="BW48" i="15"/>
  <c r="BV48" i="15"/>
  <c r="BQ48" i="15"/>
  <c r="BP48" i="15"/>
  <c r="BO48" i="15"/>
  <c r="BJ48" i="15"/>
  <c r="BI48" i="15"/>
  <c r="BH48" i="15"/>
  <c r="BC48" i="15"/>
  <c r="BB48" i="15"/>
  <c r="BA48" i="15"/>
  <c r="AV48" i="15"/>
  <c r="AU48" i="15"/>
  <c r="AT48" i="15"/>
  <c r="AO48" i="15"/>
  <c r="AN48" i="15"/>
  <c r="AM48" i="15"/>
  <c r="AH48" i="15"/>
  <c r="AG48" i="15"/>
  <c r="AF48" i="15"/>
  <c r="AA48" i="15"/>
  <c r="Z48" i="15"/>
  <c r="Y48" i="15"/>
  <c r="T48" i="15"/>
  <c r="S48" i="15"/>
  <c r="R48" i="15"/>
  <c r="M48" i="15"/>
  <c r="L48" i="15"/>
  <c r="K48" i="15"/>
  <c r="F48" i="15"/>
  <c r="E48" i="15"/>
  <c r="D48" i="15"/>
  <c r="CL47" i="15"/>
  <c r="CK47" i="15"/>
  <c r="CJ47" i="15"/>
  <c r="CE47" i="15"/>
  <c r="CD47" i="15"/>
  <c r="CC47" i="15"/>
  <c r="BX47" i="15"/>
  <c r="BW47" i="15"/>
  <c r="BV47" i="15"/>
  <c r="BQ47" i="15"/>
  <c r="BP47" i="15"/>
  <c r="BO47" i="15"/>
  <c r="BJ47" i="15"/>
  <c r="BI47" i="15"/>
  <c r="BH47" i="15"/>
  <c r="BC47" i="15"/>
  <c r="BB47" i="15"/>
  <c r="BA47" i="15"/>
  <c r="AV47" i="15"/>
  <c r="AU47" i="15"/>
  <c r="AT47" i="15"/>
  <c r="AO47" i="15"/>
  <c r="AN47" i="15"/>
  <c r="AM47" i="15"/>
  <c r="AH47" i="15"/>
  <c r="AG47" i="15"/>
  <c r="AF47" i="15"/>
  <c r="AA47" i="15"/>
  <c r="Z47" i="15"/>
  <c r="Y47" i="15"/>
  <c r="T47" i="15"/>
  <c r="S47" i="15"/>
  <c r="R47" i="15"/>
  <c r="M47" i="15"/>
  <c r="L47" i="15"/>
  <c r="K47" i="15"/>
  <c r="F47" i="15"/>
  <c r="E47" i="15"/>
  <c r="D47" i="15"/>
  <c r="J46" i="15"/>
  <c r="Q46" i="15" s="1"/>
  <c r="X46" i="15" s="1"/>
  <c r="AE46" i="15" s="1"/>
  <c r="AL46" i="15" s="1"/>
  <c r="AS46" i="15" s="1"/>
  <c r="AZ46" i="15" s="1"/>
  <c r="BG46" i="15" s="1"/>
  <c r="BN46" i="15" s="1"/>
  <c r="BU46" i="15" s="1"/>
  <c r="CB46" i="15" s="1"/>
  <c r="CI46" i="15" s="1"/>
  <c r="L15" i="4"/>
  <c r="M15" i="4"/>
  <c r="N15" i="4"/>
  <c r="L16" i="4"/>
  <c r="M16" i="4"/>
  <c r="N16" i="4"/>
  <c r="L17" i="4"/>
  <c r="M17" i="4"/>
  <c r="N17" i="4"/>
  <c r="L18" i="4"/>
  <c r="M18" i="4"/>
  <c r="N18" i="4"/>
  <c r="L19" i="4"/>
  <c r="M19" i="4"/>
  <c r="N19" i="4"/>
  <c r="L20" i="4"/>
  <c r="M20" i="4"/>
  <c r="N20" i="4"/>
  <c r="L21" i="4"/>
  <c r="M21" i="4"/>
  <c r="N21" i="4"/>
  <c r="L22" i="4"/>
  <c r="M22" i="4"/>
  <c r="N22" i="4"/>
  <c r="L23" i="4"/>
  <c r="M23" i="4"/>
  <c r="N23" i="4"/>
  <c r="L24" i="4"/>
  <c r="M24" i="4"/>
  <c r="N24" i="4"/>
  <c r="L25" i="4"/>
  <c r="M25" i="4"/>
  <c r="N25" i="4"/>
  <c r="L26" i="4"/>
  <c r="M26" i="4"/>
  <c r="N26" i="4"/>
  <c r="L27" i="4"/>
  <c r="M27" i="4"/>
  <c r="N27" i="4"/>
  <c r="N14" i="4"/>
  <c r="M14" i="4"/>
  <c r="L14" i="4"/>
  <c r="C15" i="4"/>
  <c r="U15" i="4" s="1"/>
  <c r="D15" i="4"/>
  <c r="E15" i="4"/>
  <c r="C16" i="4"/>
  <c r="U16" i="4" s="1"/>
  <c r="D16" i="4"/>
  <c r="E16" i="4"/>
  <c r="C17" i="4"/>
  <c r="U17" i="4" s="1"/>
  <c r="D17" i="4"/>
  <c r="V17" i="4" s="1"/>
  <c r="E17" i="4"/>
  <c r="W17" i="4" s="1"/>
  <c r="C18" i="4"/>
  <c r="D18" i="4"/>
  <c r="E18" i="4"/>
  <c r="W18" i="4" s="1"/>
  <c r="C19" i="4"/>
  <c r="D19" i="4"/>
  <c r="E19" i="4"/>
  <c r="W19" i="4" s="1"/>
  <c r="C20" i="4"/>
  <c r="U20" i="4" s="1"/>
  <c r="D20" i="4"/>
  <c r="V20" i="4" s="1"/>
  <c r="E20" i="4"/>
  <c r="C21" i="4"/>
  <c r="D21" i="4"/>
  <c r="V21" i="4" s="1"/>
  <c r="E21" i="4"/>
  <c r="C22" i="4"/>
  <c r="D22" i="4"/>
  <c r="V22" i="4" s="1"/>
  <c r="E22" i="4"/>
  <c r="W22" i="4" s="1"/>
  <c r="C23" i="4"/>
  <c r="U23" i="4" s="1"/>
  <c r="D23" i="4"/>
  <c r="E23" i="4"/>
  <c r="C24" i="4"/>
  <c r="U24" i="4" s="1"/>
  <c r="D24" i="4"/>
  <c r="E24" i="4"/>
  <c r="C25" i="4"/>
  <c r="U25" i="4" s="1"/>
  <c r="D25" i="4"/>
  <c r="V25" i="4" s="1"/>
  <c r="E25" i="4"/>
  <c r="W25" i="4" s="1"/>
  <c r="C26" i="4"/>
  <c r="D26" i="4"/>
  <c r="E26" i="4"/>
  <c r="W26" i="4" s="1"/>
  <c r="C27" i="4"/>
  <c r="D27" i="4"/>
  <c r="E27" i="4"/>
  <c r="W27" i="4" s="1"/>
  <c r="W16" i="4" l="1"/>
  <c r="V27" i="4"/>
  <c r="W24" i="4"/>
  <c r="U22" i="4"/>
  <c r="V19" i="4"/>
  <c r="U27" i="4"/>
  <c r="V24" i="4"/>
  <c r="W21" i="4"/>
  <c r="U19" i="4"/>
  <c r="V16" i="4"/>
  <c r="V26" i="4"/>
  <c r="W23" i="4"/>
  <c r="U21" i="4"/>
  <c r="V18" i="4"/>
  <c r="W15" i="4"/>
  <c r="U26" i="4"/>
  <c r="V23" i="4"/>
  <c r="W20" i="4"/>
  <c r="U18" i="4"/>
  <c r="V15" i="4"/>
  <c r="K11" i="14"/>
  <c r="K12" i="14"/>
  <c r="K13" i="14"/>
  <c r="N13" i="14" s="1"/>
  <c r="K14" i="14"/>
  <c r="N14" i="14" s="1"/>
  <c r="K15" i="14"/>
  <c r="N15" i="14" s="1"/>
  <c r="K16" i="14"/>
  <c r="K17" i="14"/>
  <c r="N17" i="14" s="1"/>
  <c r="P18" i="14"/>
  <c r="K18" i="14"/>
  <c r="K19" i="14"/>
  <c r="K20" i="14"/>
  <c r="K21" i="14"/>
  <c r="N21" i="14" s="1"/>
  <c r="K22" i="14"/>
  <c r="N22" i="14" s="1"/>
  <c r="K23" i="14"/>
  <c r="K24" i="14"/>
  <c r="N24" i="14" s="1"/>
  <c r="K25" i="14"/>
  <c r="P26" i="14"/>
  <c r="K26" i="14"/>
  <c r="N26" i="14" s="1"/>
  <c r="K27" i="14"/>
  <c r="N27" i="14" s="1"/>
  <c r="K28" i="14"/>
  <c r="N28" i="14" s="1"/>
  <c r="K29" i="14"/>
  <c r="N29" i="14" s="1"/>
  <c r="K30" i="14"/>
  <c r="N30" i="14" s="1"/>
  <c r="K31" i="14"/>
  <c r="N31" i="14" s="1"/>
  <c r="K32" i="14"/>
  <c r="N32" i="14" s="1"/>
  <c r="K33" i="14"/>
  <c r="N41" i="14"/>
  <c r="N40" i="14"/>
  <c r="N39" i="14"/>
  <c r="N38" i="14"/>
  <c r="N37" i="14"/>
  <c r="N36" i="14"/>
  <c r="N35" i="14"/>
  <c r="N34" i="14"/>
  <c r="M33" i="14"/>
  <c r="L33" i="14"/>
  <c r="N33" i="14"/>
  <c r="P33" i="14"/>
  <c r="M32" i="14"/>
  <c r="L32" i="14"/>
  <c r="P32" i="14"/>
  <c r="M31" i="14"/>
  <c r="L31" i="14"/>
  <c r="P31" i="14"/>
  <c r="M30" i="14"/>
  <c r="L30" i="14"/>
  <c r="P30" i="14"/>
  <c r="M29" i="14"/>
  <c r="L29" i="14"/>
  <c r="P29" i="14"/>
  <c r="P28" i="14"/>
  <c r="M28" i="14"/>
  <c r="L28" i="14"/>
  <c r="M27" i="14"/>
  <c r="L27" i="14"/>
  <c r="P27" i="14"/>
  <c r="M26" i="14"/>
  <c r="L26" i="14"/>
  <c r="M25" i="14"/>
  <c r="L25" i="14"/>
  <c r="N25" i="14"/>
  <c r="P25" i="14"/>
  <c r="M24" i="14"/>
  <c r="L24" i="14"/>
  <c r="P24" i="14"/>
  <c r="M23" i="14"/>
  <c r="L23" i="14"/>
  <c r="N23" i="14"/>
  <c r="P23" i="14"/>
  <c r="M22" i="14"/>
  <c r="L22" i="14"/>
  <c r="P22" i="14"/>
  <c r="M21" i="14"/>
  <c r="L21" i="14"/>
  <c r="P21" i="14"/>
  <c r="N20" i="14"/>
  <c r="M20" i="14"/>
  <c r="L20" i="14"/>
  <c r="P20" i="14"/>
  <c r="P19" i="14"/>
  <c r="M19" i="14"/>
  <c r="L19" i="14"/>
  <c r="N19" i="14"/>
  <c r="M18" i="14"/>
  <c r="L18" i="14"/>
  <c r="N18" i="14"/>
  <c r="M17" i="14"/>
  <c r="L17" i="14"/>
  <c r="P17" i="14"/>
  <c r="M16" i="14"/>
  <c r="L16" i="14"/>
  <c r="N16" i="14"/>
  <c r="P16" i="14"/>
  <c r="M15" i="14"/>
  <c r="L15" i="14"/>
  <c r="P15" i="14"/>
  <c r="M14" i="14"/>
  <c r="L14" i="14"/>
  <c r="P14" i="14"/>
  <c r="M13" i="14"/>
  <c r="L13" i="14"/>
  <c r="P13" i="14"/>
  <c r="N12" i="14"/>
  <c r="M12" i="14"/>
  <c r="L12" i="14"/>
  <c r="P12" i="14"/>
  <c r="M11" i="14"/>
  <c r="L11" i="14"/>
  <c r="C14" i="4" l="1"/>
  <c r="U14" i="4" s="1"/>
  <c r="V33" i="13"/>
  <c r="Q33" i="13"/>
  <c r="P33" i="13"/>
  <c r="O33" i="13"/>
  <c r="L33" i="13"/>
  <c r="R33" i="13" s="1"/>
  <c r="U33" i="13"/>
  <c r="W33" i="13" s="1"/>
  <c r="V32" i="13"/>
  <c r="Q32" i="13"/>
  <c r="P32" i="13"/>
  <c r="O32" i="13"/>
  <c r="L32" i="13"/>
  <c r="R32" i="13" s="1"/>
  <c r="U32" i="13"/>
  <c r="V31" i="13"/>
  <c r="T31" i="13"/>
  <c r="Q31" i="13"/>
  <c r="P31" i="13"/>
  <c r="O31" i="13"/>
  <c r="L31" i="13"/>
  <c r="R31" i="13" s="1"/>
  <c r="U31" i="13"/>
  <c r="W31" i="13" s="1"/>
  <c r="V30" i="13"/>
  <c r="Q30" i="13"/>
  <c r="P30" i="13"/>
  <c r="O30" i="13"/>
  <c r="L30" i="13"/>
  <c r="R30" i="13" s="1"/>
  <c r="U30" i="13"/>
  <c r="V29" i="13"/>
  <c r="S29" i="13"/>
  <c r="R29" i="13"/>
  <c r="Q29" i="13"/>
  <c r="P29" i="13"/>
  <c r="O29" i="13"/>
  <c r="L29" i="13"/>
  <c r="U29" i="13"/>
  <c r="W29" i="13" s="1"/>
  <c r="V28" i="13"/>
  <c r="T28" i="13"/>
  <c r="S28" i="13"/>
  <c r="Q28" i="13"/>
  <c r="P28" i="13"/>
  <c r="O28" i="13"/>
  <c r="L28" i="13"/>
  <c r="R28" i="13" s="1"/>
  <c r="U28" i="13"/>
  <c r="W28" i="13" s="1"/>
  <c r="V27" i="13"/>
  <c r="Q27" i="13"/>
  <c r="P27" i="13"/>
  <c r="O27" i="13"/>
  <c r="L27" i="13"/>
  <c r="R27" i="13" s="1"/>
  <c r="U27" i="13"/>
  <c r="V26" i="13"/>
  <c r="U26" i="13"/>
  <c r="W26" i="13" s="1"/>
  <c r="S26" i="13"/>
  <c r="R26" i="13"/>
  <c r="Q26" i="13"/>
  <c r="P26" i="13"/>
  <c r="O26" i="13"/>
  <c r="L26" i="13"/>
  <c r="V25" i="13"/>
  <c r="T25" i="13"/>
  <c r="Q25" i="13"/>
  <c r="P25" i="13"/>
  <c r="O25" i="13"/>
  <c r="L25" i="13"/>
  <c r="R25" i="13" s="1"/>
  <c r="U25" i="13"/>
  <c r="V24" i="13"/>
  <c r="Q24" i="13"/>
  <c r="P24" i="13"/>
  <c r="O24" i="13"/>
  <c r="L24" i="13"/>
  <c r="R24" i="13" s="1"/>
  <c r="U24" i="13"/>
  <c r="W24" i="13" s="1"/>
  <c r="V23" i="13"/>
  <c r="R23" i="13"/>
  <c r="Q23" i="13"/>
  <c r="P23" i="13"/>
  <c r="O23" i="13"/>
  <c r="L23" i="13"/>
  <c r="U23" i="13"/>
  <c r="W23" i="13" s="1"/>
  <c r="V22" i="13"/>
  <c r="Q22" i="13"/>
  <c r="P22" i="13"/>
  <c r="O22" i="13"/>
  <c r="L22" i="13"/>
  <c r="R22" i="13" s="1"/>
  <c r="U22" i="13"/>
  <c r="W22" i="13" s="1"/>
  <c r="V21" i="13"/>
  <c r="Q21" i="13"/>
  <c r="P21" i="13"/>
  <c r="O21" i="13"/>
  <c r="L21" i="13"/>
  <c r="R21" i="13" s="1"/>
  <c r="U21" i="13"/>
  <c r="W21" i="13" s="1"/>
  <c r="V20" i="13"/>
  <c r="Q20" i="13"/>
  <c r="P20" i="13"/>
  <c r="O20" i="13"/>
  <c r="L20" i="13"/>
  <c r="R20" i="13" s="1"/>
  <c r="U20" i="13"/>
  <c r="W20" i="13" s="1"/>
  <c r="V19" i="13"/>
  <c r="Q19" i="13"/>
  <c r="P19" i="13"/>
  <c r="O19" i="13"/>
  <c r="L19" i="13"/>
  <c r="R19" i="13" s="1"/>
  <c r="U19" i="13"/>
  <c r="W19" i="13" s="1"/>
  <c r="V18" i="13"/>
  <c r="S18" i="13"/>
  <c r="Q18" i="13"/>
  <c r="P18" i="13"/>
  <c r="O18" i="13"/>
  <c r="L18" i="13"/>
  <c r="R18" i="13" s="1"/>
  <c r="U18" i="13"/>
  <c r="W18" i="13" s="1"/>
  <c r="V17" i="13"/>
  <c r="T17" i="13"/>
  <c r="Q17" i="13"/>
  <c r="P17" i="13"/>
  <c r="O17" i="13"/>
  <c r="L17" i="13"/>
  <c r="R17" i="13" s="1"/>
  <c r="U17" i="13"/>
  <c r="W17" i="13" s="1"/>
  <c r="V16" i="13"/>
  <c r="R16" i="13"/>
  <c r="Q16" i="13"/>
  <c r="P16" i="13"/>
  <c r="O16" i="13"/>
  <c r="L16" i="13"/>
  <c r="U16" i="13"/>
  <c r="V15" i="13"/>
  <c r="T15" i="13"/>
  <c r="S15" i="13"/>
  <c r="R15" i="13"/>
  <c r="Q15" i="13"/>
  <c r="P15" i="13"/>
  <c r="O15" i="13"/>
  <c r="L15" i="13"/>
  <c r="U15" i="13"/>
  <c r="V14" i="13"/>
  <c r="Q14" i="13"/>
  <c r="P14" i="13"/>
  <c r="O14" i="13"/>
  <c r="L14" i="13"/>
  <c r="R14" i="13" s="1"/>
  <c r="U14" i="13"/>
  <c r="V13" i="13"/>
  <c r="S13" i="13"/>
  <c r="R13" i="13"/>
  <c r="Q13" i="13"/>
  <c r="P13" i="13"/>
  <c r="O13" i="13"/>
  <c r="L13" i="13"/>
  <c r="U13" i="13"/>
  <c r="V12" i="13"/>
  <c r="S12" i="13"/>
  <c r="Q12" i="13"/>
  <c r="T12" i="13" s="1"/>
  <c r="P12" i="13"/>
  <c r="O12" i="13"/>
  <c r="L12" i="13"/>
  <c r="R12" i="13" s="1"/>
  <c r="U12" i="13"/>
  <c r="V11" i="13"/>
  <c r="Q11" i="13"/>
  <c r="P11" i="13"/>
  <c r="D14" i="4" s="1"/>
  <c r="V14" i="4" s="1"/>
  <c r="O11" i="13"/>
  <c r="E14" i="4" s="1"/>
  <c r="W14" i="4" s="1"/>
  <c r="L11" i="13"/>
  <c r="R11" i="13" s="1"/>
  <c r="U11" i="13"/>
  <c r="W11" i="13" l="1"/>
  <c r="O34" i="13"/>
  <c r="S14" i="13"/>
  <c r="S27" i="13"/>
  <c r="T29" i="13"/>
  <c r="T30" i="13"/>
  <c r="S31" i="13"/>
  <c r="Q34" i="13"/>
  <c r="Q35" i="13"/>
  <c r="T14" i="13"/>
  <c r="S24" i="13"/>
  <c r="T27" i="13"/>
  <c r="S22" i="13"/>
  <c r="W32" i="13"/>
  <c r="T16" i="13"/>
  <c r="S25" i="13"/>
  <c r="T24" i="13"/>
  <c r="W30" i="13"/>
  <c r="S33" i="13"/>
  <c r="W16" i="13"/>
  <c r="S32" i="13"/>
  <c r="T26" i="13"/>
  <c r="S19" i="13"/>
  <c r="T22" i="13"/>
  <c r="S23" i="13"/>
  <c r="W12" i="13"/>
  <c r="W13" i="13"/>
  <c r="W14" i="13"/>
  <c r="S17" i="13"/>
  <c r="S20" i="13"/>
  <c r="T23" i="13"/>
  <c r="W27" i="13"/>
  <c r="S30" i="13"/>
  <c r="W15" i="13"/>
  <c r="T21" i="13"/>
  <c r="S16" i="13"/>
  <c r="T18" i="13"/>
  <c r="T19" i="13"/>
  <c r="T20" i="13"/>
  <c r="S21" i="13"/>
  <c r="W25" i="13"/>
  <c r="T32" i="13"/>
  <c r="T33" i="13"/>
  <c r="O35" i="13"/>
  <c r="T13" i="13"/>
  <c r="AC62" i="12"/>
  <c r="AB62" i="12"/>
  <c r="AA62" i="12"/>
  <c r="Z62" i="12"/>
  <c r="Y62" i="12"/>
  <c r="X62" i="12"/>
  <c r="W62" i="12"/>
  <c r="V62" i="12"/>
  <c r="U62" i="12"/>
  <c r="T62" i="12"/>
  <c r="S62" i="12"/>
  <c r="R62" i="12"/>
  <c r="Q62" i="12"/>
  <c r="P62" i="12"/>
  <c r="O62" i="12"/>
  <c r="N62" i="12"/>
  <c r="M62" i="12"/>
  <c r="L62" i="12"/>
  <c r="K62" i="12"/>
  <c r="J62" i="12"/>
  <c r="AC61" i="12"/>
  <c r="AB61" i="12"/>
  <c r="AA61" i="12"/>
  <c r="Z61" i="12"/>
  <c r="Y61" i="12"/>
  <c r="X61" i="12"/>
  <c r="W61" i="12"/>
  <c r="V61" i="12"/>
  <c r="U61" i="12"/>
  <c r="T61" i="12"/>
  <c r="S61" i="12"/>
  <c r="R61" i="12"/>
  <c r="Q61" i="12"/>
  <c r="P61" i="12"/>
  <c r="O61" i="12"/>
  <c r="N61" i="12"/>
  <c r="M61" i="12"/>
  <c r="L61" i="12"/>
  <c r="K61" i="12"/>
  <c r="J61" i="12"/>
  <c r="AC60" i="12"/>
  <c r="AB60" i="12"/>
  <c r="AA60" i="12"/>
  <c r="Z60" i="12"/>
  <c r="Y60" i="12"/>
  <c r="X60" i="12"/>
  <c r="W60" i="12"/>
  <c r="O40" i="4" s="1"/>
  <c r="V60" i="12"/>
  <c r="U60" i="12"/>
  <c r="T60" i="12"/>
  <c r="S60" i="12"/>
  <c r="R60" i="12"/>
  <c r="Q60" i="12"/>
  <c r="P60" i="12"/>
  <c r="O60" i="12"/>
  <c r="N60" i="12"/>
  <c r="F40" i="4" s="1"/>
  <c r="X40" i="4" s="1"/>
  <c r="M60" i="12"/>
  <c r="L60" i="12"/>
  <c r="K60" i="12"/>
  <c r="J60" i="12"/>
  <c r="AC59" i="12"/>
  <c r="AB59" i="12"/>
  <c r="AA59" i="12"/>
  <c r="Z59" i="12"/>
  <c r="Y59" i="12"/>
  <c r="X59" i="12"/>
  <c r="W59" i="12"/>
  <c r="O39" i="4" s="1"/>
  <c r="V59" i="12"/>
  <c r="U59" i="12"/>
  <c r="T59" i="12"/>
  <c r="S59" i="12"/>
  <c r="R59" i="12"/>
  <c r="Q59" i="12"/>
  <c r="P59" i="12"/>
  <c r="O59" i="12"/>
  <c r="N59" i="12"/>
  <c r="F39" i="4" s="1"/>
  <c r="M59" i="12"/>
  <c r="L59" i="12"/>
  <c r="K59" i="12"/>
  <c r="J59" i="12"/>
  <c r="AC58" i="12"/>
  <c r="AB58" i="12"/>
  <c r="AA58" i="12"/>
  <c r="Z58" i="12"/>
  <c r="Y58" i="12"/>
  <c r="X58" i="12"/>
  <c r="W58" i="12"/>
  <c r="O38" i="4" s="1"/>
  <c r="V58" i="12"/>
  <c r="U58" i="12"/>
  <c r="T58" i="12"/>
  <c r="S58" i="12"/>
  <c r="R58" i="12"/>
  <c r="Q58" i="12"/>
  <c r="P58" i="12"/>
  <c r="O58" i="12"/>
  <c r="N58" i="12"/>
  <c r="M58" i="12"/>
  <c r="L58" i="12"/>
  <c r="K58" i="12"/>
  <c r="J58" i="12"/>
  <c r="AC57" i="12"/>
  <c r="AB57" i="12"/>
  <c r="AA57" i="12"/>
  <c r="Z57" i="12"/>
  <c r="Y57" i="12"/>
  <c r="X57" i="12"/>
  <c r="W57" i="12"/>
  <c r="O37" i="4" s="1"/>
  <c r="V57" i="12"/>
  <c r="U57" i="12"/>
  <c r="T57" i="12"/>
  <c r="S57" i="12"/>
  <c r="R57" i="12"/>
  <c r="Q57" i="12"/>
  <c r="P57" i="12"/>
  <c r="O57" i="12"/>
  <c r="N57" i="12"/>
  <c r="F37" i="4" s="1"/>
  <c r="M57" i="12"/>
  <c r="L57" i="12"/>
  <c r="K57" i="12"/>
  <c r="J57" i="12"/>
  <c r="AC56" i="12"/>
  <c r="AB56" i="12"/>
  <c r="AA56" i="12"/>
  <c r="Z56" i="12"/>
  <c r="Y56" i="12"/>
  <c r="X56" i="12"/>
  <c r="W56" i="12"/>
  <c r="V56" i="12"/>
  <c r="U56" i="12"/>
  <c r="T56" i="12"/>
  <c r="S56" i="12"/>
  <c r="R56" i="12"/>
  <c r="Q56" i="12"/>
  <c r="P56" i="12"/>
  <c r="O56" i="12"/>
  <c r="N56" i="12"/>
  <c r="M56" i="12"/>
  <c r="L56" i="12"/>
  <c r="K56" i="12"/>
  <c r="J56" i="12"/>
  <c r="AC55" i="12"/>
  <c r="AB55" i="12"/>
  <c r="AA55" i="12"/>
  <c r="Z55" i="12"/>
  <c r="Y55" i="12"/>
  <c r="X55" i="12"/>
  <c r="W55" i="12"/>
  <c r="V55" i="12"/>
  <c r="U55" i="12"/>
  <c r="T55" i="12"/>
  <c r="S55" i="12"/>
  <c r="R55" i="12"/>
  <c r="Q55" i="12"/>
  <c r="P55" i="12"/>
  <c r="O55" i="12"/>
  <c r="N55" i="12"/>
  <c r="M55" i="12"/>
  <c r="L55" i="12"/>
  <c r="K55" i="12"/>
  <c r="J55" i="12"/>
  <c r="AC54" i="12"/>
  <c r="AB54" i="12"/>
  <c r="AA54" i="12"/>
  <c r="Z54" i="12"/>
  <c r="Y54" i="12"/>
  <c r="X54" i="12"/>
  <c r="W54" i="12"/>
  <c r="O34" i="4" s="1"/>
  <c r="V54" i="12"/>
  <c r="U54" i="12"/>
  <c r="T54" i="12"/>
  <c r="S54" i="12"/>
  <c r="R54" i="12"/>
  <c r="Q54" i="12"/>
  <c r="P54" i="12"/>
  <c r="O54" i="12"/>
  <c r="N54" i="12"/>
  <c r="M54" i="12"/>
  <c r="L54" i="12"/>
  <c r="K54" i="12"/>
  <c r="J54" i="12"/>
  <c r="AC53" i="12"/>
  <c r="AB53" i="12"/>
  <c r="AA53" i="12"/>
  <c r="Z53" i="12"/>
  <c r="Y53" i="12"/>
  <c r="X53" i="12"/>
  <c r="W53" i="12"/>
  <c r="O33" i="4" s="1"/>
  <c r="V53" i="12"/>
  <c r="U53" i="12"/>
  <c r="T53" i="12"/>
  <c r="S53" i="12"/>
  <c r="R53" i="12"/>
  <c r="Q53" i="12"/>
  <c r="P53" i="12"/>
  <c r="O53" i="12"/>
  <c r="N53" i="12"/>
  <c r="M53" i="12"/>
  <c r="L53" i="12"/>
  <c r="K53" i="12"/>
  <c r="J53" i="12"/>
  <c r="AC52" i="12"/>
  <c r="AB52" i="12"/>
  <c r="AA52" i="12"/>
  <c r="Z52" i="12"/>
  <c r="Y52" i="12"/>
  <c r="X52" i="12"/>
  <c r="W52" i="12"/>
  <c r="O32" i="4" s="1"/>
  <c r="V52" i="12"/>
  <c r="U52" i="12"/>
  <c r="T52" i="12"/>
  <c r="S52" i="12"/>
  <c r="R52" i="12"/>
  <c r="Q52" i="12"/>
  <c r="P52" i="12"/>
  <c r="O52" i="12"/>
  <c r="N52" i="12"/>
  <c r="M52" i="12"/>
  <c r="L52" i="12"/>
  <c r="K52" i="12"/>
  <c r="J52" i="12"/>
  <c r="AC51" i="12"/>
  <c r="AB51" i="12"/>
  <c r="AA51" i="12"/>
  <c r="Z51" i="12"/>
  <c r="Y51" i="12"/>
  <c r="X51" i="12"/>
  <c r="W51" i="12"/>
  <c r="O31" i="4" s="1"/>
  <c r="V51" i="12"/>
  <c r="U51" i="12"/>
  <c r="T51" i="12"/>
  <c r="S51" i="12"/>
  <c r="R51" i="12"/>
  <c r="Q51" i="12"/>
  <c r="P51" i="12"/>
  <c r="O51" i="12"/>
  <c r="N51" i="12"/>
  <c r="M51" i="12"/>
  <c r="L51" i="12"/>
  <c r="K51" i="12"/>
  <c r="J51" i="12"/>
  <c r="AC50" i="12"/>
  <c r="AB50" i="12"/>
  <c r="AA50" i="12"/>
  <c r="Z50" i="12"/>
  <c r="Y50" i="12"/>
  <c r="X50" i="12"/>
  <c r="W50" i="12"/>
  <c r="V50" i="12"/>
  <c r="U50" i="12"/>
  <c r="T50" i="12"/>
  <c r="S50" i="12"/>
  <c r="R50" i="12"/>
  <c r="Q50" i="12"/>
  <c r="P50" i="12"/>
  <c r="O50" i="12"/>
  <c r="N50" i="12"/>
  <c r="M50" i="12"/>
  <c r="L50" i="12"/>
  <c r="K50" i="12"/>
  <c r="J50" i="12"/>
  <c r="AC49" i="12"/>
  <c r="AB49" i="12"/>
  <c r="AA49" i="12"/>
  <c r="Z49" i="12"/>
  <c r="Y49" i="12"/>
  <c r="X49" i="12"/>
  <c r="W49" i="12"/>
  <c r="V49" i="12"/>
  <c r="U49" i="12"/>
  <c r="T49" i="12"/>
  <c r="S49" i="12"/>
  <c r="R49" i="12"/>
  <c r="Q49" i="12"/>
  <c r="P49" i="12"/>
  <c r="O49" i="12"/>
  <c r="N49" i="12"/>
  <c r="M49" i="12"/>
  <c r="L49" i="12"/>
  <c r="K49" i="12"/>
  <c r="J49" i="12"/>
  <c r="AC48" i="12"/>
  <c r="AB48" i="12"/>
  <c r="AA48" i="12"/>
  <c r="Z48" i="12"/>
  <c r="Y48" i="12"/>
  <c r="X48" i="12"/>
  <c r="W48" i="12"/>
  <c r="V48" i="12"/>
  <c r="U48" i="12"/>
  <c r="T48" i="12"/>
  <c r="S48" i="12"/>
  <c r="R48" i="12"/>
  <c r="Q48" i="12"/>
  <c r="P48" i="12"/>
  <c r="O48" i="12"/>
  <c r="N48" i="12"/>
  <c r="M48" i="12"/>
  <c r="L48" i="12"/>
  <c r="K48" i="12"/>
  <c r="J48" i="12"/>
  <c r="AC47" i="12"/>
  <c r="AB47" i="12"/>
  <c r="AA47" i="12"/>
  <c r="Z47" i="12"/>
  <c r="Y47" i="12"/>
  <c r="X47" i="12"/>
  <c r="W47" i="12"/>
  <c r="V47" i="12"/>
  <c r="U47" i="12"/>
  <c r="T47" i="12"/>
  <c r="S47" i="12"/>
  <c r="R47" i="12"/>
  <c r="Q47" i="12"/>
  <c r="P47" i="12"/>
  <c r="O47" i="12"/>
  <c r="N47" i="12"/>
  <c r="M47" i="12"/>
  <c r="L47" i="12"/>
  <c r="K47" i="12"/>
  <c r="J47" i="12"/>
  <c r="AC46" i="12"/>
  <c r="AB46" i="12"/>
  <c r="AA46" i="12"/>
  <c r="Z46" i="12"/>
  <c r="Y46" i="12"/>
  <c r="X46" i="12"/>
  <c r="W46" i="12"/>
  <c r="O26" i="4" s="1"/>
  <c r="P26" i="4" s="1"/>
  <c r="V46" i="12"/>
  <c r="U46" i="12"/>
  <c r="T46" i="12"/>
  <c r="S46" i="12"/>
  <c r="R46" i="12"/>
  <c r="Q46" i="12"/>
  <c r="P46" i="12"/>
  <c r="O46" i="12"/>
  <c r="N46" i="12"/>
  <c r="M46" i="12"/>
  <c r="L46" i="12"/>
  <c r="K46" i="12"/>
  <c r="J46" i="12"/>
  <c r="AC45" i="12"/>
  <c r="AB45" i="12"/>
  <c r="AA45" i="12"/>
  <c r="Z45" i="12"/>
  <c r="Y45" i="12"/>
  <c r="X45" i="12"/>
  <c r="W45" i="12"/>
  <c r="O25" i="4" s="1"/>
  <c r="P25" i="4" s="1"/>
  <c r="V45" i="12"/>
  <c r="U45" i="12"/>
  <c r="T45" i="12"/>
  <c r="S45" i="12"/>
  <c r="R45" i="12"/>
  <c r="Q45" i="12"/>
  <c r="P45" i="12"/>
  <c r="O45" i="12"/>
  <c r="N45" i="12"/>
  <c r="M45" i="12"/>
  <c r="L45" i="12"/>
  <c r="K45" i="12"/>
  <c r="J45" i="12"/>
  <c r="AC44" i="12"/>
  <c r="AB44" i="12"/>
  <c r="AA44" i="12"/>
  <c r="Z44" i="12"/>
  <c r="Y44" i="12"/>
  <c r="X44" i="12"/>
  <c r="W44" i="12"/>
  <c r="O24" i="4" s="1"/>
  <c r="P24" i="4" s="1"/>
  <c r="V44" i="12"/>
  <c r="U44" i="12"/>
  <c r="T44" i="12"/>
  <c r="S44" i="12"/>
  <c r="R44" i="12"/>
  <c r="Q44" i="12"/>
  <c r="P44" i="12"/>
  <c r="O44" i="12"/>
  <c r="N44" i="12"/>
  <c r="M44" i="12"/>
  <c r="L44" i="12"/>
  <c r="K44" i="12"/>
  <c r="J44" i="12"/>
  <c r="AC43" i="12"/>
  <c r="AB43" i="12"/>
  <c r="AA43" i="12"/>
  <c r="Z43" i="12"/>
  <c r="Y43" i="12"/>
  <c r="X43" i="12"/>
  <c r="W43" i="12"/>
  <c r="O23" i="4" s="1"/>
  <c r="P23" i="4" s="1"/>
  <c r="V43" i="12"/>
  <c r="U43" i="12"/>
  <c r="T43" i="12"/>
  <c r="S43" i="12"/>
  <c r="R43" i="12"/>
  <c r="Q43" i="12"/>
  <c r="P43" i="12"/>
  <c r="O43" i="12"/>
  <c r="N43" i="12"/>
  <c r="M43" i="12"/>
  <c r="L43" i="12"/>
  <c r="K43" i="12"/>
  <c r="J43" i="12"/>
  <c r="AC42" i="12"/>
  <c r="AB42" i="12"/>
  <c r="AA42" i="12"/>
  <c r="Z42" i="12"/>
  <c r="Y42" i="12"/>
  <c r="X42" i="12"/>
  <c r="W42" i="12"/>
  <c r="V42" i="12"/>
  <c r="U42" i="12"/>
  <c r="T42" i="12"/>
  <c r="S42" i="12"/>
  <c r="R42" i="12"/>
  <c r="Q42" i="12"/>
  <c r="P42" i="12"/>
  <c r="O42" i="12"/>
  <c r="N42" i="12"/>
  <c r="M42" i="12"/>
  <c r="L42" i="12"/>
  <c r="K42" i="12"/>
  <c r="J42" i="12"/>
  <c r="AC41" i="12"/>
  <c r="AB41" i="12"/>
  <c r="AA41" i="12"/>
  <c r="Z41" i="12"/>
  <c r="Y41" i="12"/>
  <c r="X41" i="12"/>
  <c r="W41" i="12"/>
  <c r="V41" i="12"/>
  <c r="U41" i="12"/>
  <c r="T41" i="12"/>
  <c r="S41" i="12"/>
  <c r="R41" i="12"/>
  <c r="Q41" i="12"/>
  <c r="P41" i="12"/>
  <c r="O41" i="12"/>
  <c r="N41" i="12"/>
  <c r="M41" i="12"/>
  <c r="L41" i="12"/>
  <c r="K41" i="12"/>
  <c r="J41" i="12"/>
  <c r="AC40" i="12"/>
  <c r="AB40" i="12"/>
  <c r="AA40" i="12"/>
  <c r="Z40" i="12"/>
  <c r="Y40" i="12"/>
  <c r="X40" i="12"/>
  <c r="W40" i="12"/>
  <c r="V40" i="12"/>
  <c r="U40" i="12"/>
  <c r="T40" i="12"/>
  <c r="S40" i="12"/>
  <c r="R40" i="12"/>
  <c r="Q40" i="12"/>
  <c r="P40" i="12"/>
  <c r="O40" i="12"/>
  <c r="N40" i="12"/>
  <c r="M40" i="12"/>
  <c r="L40" i="12"/>
  <c r="K40" i="12"/>
  <c r="J40" i="12"/>
  <c r="AC39" i="12"/>
  <c r="AB39" i="12"/>
  <c r="AA39" i="12"/>
  <c r="Z39" i="12"/>
  <c r="Y39" i="12"/>
  <c r="X39" i="12"/>
  <c r="W39" i="12"/>
  <c r="V39" i="12"/>
  <c r="U39" i="12"/>
  <c r="T39" i="12"/>
  <c r="S39" i="12"/>
  <c r="R39" i="12"/>
  <c r="Q39" i="12"/>
  <c r="P39" i="12"/>
  <c r="O39" i="12"/>
  <c r="N39" i="12"/>
  <c r="M39" i="12"/>
  <c r="L39" i="12"/>
  <c r="K39" i="12"/>
  <c r="J39" i="12"/>
  <c r="AC38" i="12"/>
  <c r="AB38" i="12"/>
  <c r="AA38" i="12"/>
  <c r="Z38" i="12"/>
  <c r="Y38" i="12"/>
  <c r="X38" i="12"/>
  <c r="W38" i="12"/>
  <c r="O18" i="4" s="1"/>
  <c r="P18" i="4" s="1"/>
  <c r="V38" i="12"/>
  <c r="U38" i="12"/>
  <c r="T38" i="12"/>
  <c r="S38" i="12"/>
  <c r="R38" i="12"/>
  <c r="Q38" i="12"/>
  <c r="P38" i="12"/>
  <c r="O38" i="12"/>
  <c r="N38" i="12"/>
  <c r="M38" i="12"/>
  <c r="L38" i="12"/>
  <c r="K38" i="12"/>
  <c r="J38" i="12"/>
  <c r="AC37" i="12"/>
  <c r="AB37" i="12"/>
  <c r="AA37" i="12"/>
  <c r="Z37" i="12"/>
  <c r="Y37" i="12"/>
  <c r="X37" i="12"/>
  <c r="W37" i="12"/>
  <c r="O17" i="4" s="1"/>
  <c r="P17" i="4" s="1"/>
  <c r="V37" i="12"/>
  <c r="U37" i="12"/>
  <c r="T37" i="12"/>
  <c r="S37" i="12"/>
  <c r="R37" i="12"/>
  <c r="Q37" i="12"/>
  <c r="P37" i="12"/>
  <c r="O37" i="12"/>
  <c r="N37" i="12"/>
  <c r="M37" i="12"/>
  <c r="L37" i="12"/>
  <c r="K37" i="12"/>
  <c r="J37" i="12"/>
  <c r="AC36" i="12"/>
  <c r="AB36" i="12"/>
  <c r="AA36" i="12"/>
  <c r="Z36" i="12"/>
  <c r="Y36" i="12"/>
  <c r="X36" i="12"/>
  <c r="W36" i="12"/>
  <c r="O16" i="4" s="1"/>
  <c r="P16" i="4" s="1"/>
  <c r="V36" i="12"/>
  <c r="U36" i="12"/>
  <c r="T36" i="12"/>
  <c r="S36" i="12"/>
  <c r="R36" i="12"/>
  <c r="Q36" i="12"/>
  <c r="P36" i="12"/>
  <c r="O36" i="12"/>
  <c r="N36" i="12"/>
  <c r="M36" i="12"/>
  <c r="L36" i="12"/>
  <c r="K36" i="12"/>
  <c r="J36" i="12"/>
  <c r="AC35" i="12"/>
  <c r="AB35" i="12"/>
  <c r="AA35" i="12"/>
  <c r="Z35" i="12"/>
  <c r="Y35" i="12"/>
  <c r="X35" i="12"/>
  <c r="W35" i="12"/>
  <c r="O15" i="4" s="1"/>
  <c r="P15" i="4" s="1"/>
  <c r="V35" i="12"/>
  <c r="U35" i="12"/>
  <c r="T35" i="12"/>
  <c r="S35" i="12"/>
  <c r="R35" i="12"/>
  <c r="Q35" i="12"/>
  <c r="P35" i="12"/>
  <c r="O35" i="12"/>
  <c r="N35" i="12"/>
  <c r="M35" i="12"/>
  <c r="L35" i="12"/>
  <c r="K35" i="12"/>
  <c r="J35" i="12"/>
  <c r="AC34" i="12"/>
  <c r="AB34" i="12"/>
  <c r="AA34" i="12"/>
  <c r="Z34" i="12"/>
  <c r="Y34" i="12"/>
  <c r="X34" i="12"/>
  <c r="W34" i="12"/>
  <c r="V34" i="12"/>
  <c r="U34" i="12"/>
  <c r="T34" i="12"/>
  <c r="S34" i="12"/>
  <c r="R34" i="12"/>
  <c r="Q34" i="12"/>
  <c r="P34" i="12"/>
  <c r="O34" i="12"/>
  <c r="N34" i="12"/>
  <c r="M34" i="12"/>
  <c r="L34" i="12"/>
  <c r="K34" i="12"/>
  <c r="J34" i="12"/>
  <c r="AC33" i="12"/>
  <c r="AB33" i="12"/>
  <c r="AA33" i="12"/>
  <c r="Z33" i="12"/>
  <c r="Y33" i="12"/>
  <c r="X33" i="12"/>
  <c r="W33" i="12"/>
  <c r="V33" i="12"/>
  <c r="U33" i="12"/>
  <c r="T33" i="12"/>
  <c r="S33" i="12"/>
  <c r="R33" i="12"/>
  <c r="Q33" i="12"/>
  <c r="P33" i="12"/>
  <c r="O33" i="12"/>
  <c r="N33" i="12"/>
  <c r="M33" i="12"/>
  <c r="L33" i="12"/>
  <c r="K33" i="12"/>
  <c r="J33" i="12"/>
  <c r="AC32" i="12"/>
  <c r="AB32" i="12"/>
  <c r="AA32" i="12"/>
  <c r="Z32" i="12"/>
  <c r="Y32" i="12"/>
  <c r="X32" i="12"/>
  <c r="W32" i="12"/>
  <c r="V32" i="12"/>
  <c r="U32" i="12"/>
  <c r="T32" i="12"/>
  <c r="S32" i="12"/>
  <c r="R32" i="12"/>
  <c r="Q32" i="12"/>
  <c r="P32" i="12"/>
  <c r="O32" i="12"/>
  <c r="N32" i="12"/>
  <c r="M32" i="12"/>
  <c r="L32" i="12"/>
  <c r="K32" i="12"/>
  <c r="J32" i="12"/>
  <c r="AC31" i="12"/>
  <c r="AB31" i="12"/>
  <c r="AA31" i="12"/>
  <c r="Z31" i="12"/>
  <c r="Y31" i="12"/>
  <c r="X31" i="12"/>
  <c r="W31" i="12"/>
  <c r="V31" i="12"/>
  <c r="U31" i="12"/>
  <c r="T31" i="12"/>
  <c r="S31" i="12"/>
  <c r="R31" i="12"/>
  <c r="Q31" i="12"/>
  <c r="P31" i="12"/>
  <c r="O31" i="12"/>
  <c r="N31" i="12"/>
  <c r="M31" i="12"/>
  <c r="L31" i="12"/>
  <c r="K31" i="12"/>
  <c r="J31" i="12"/>
  <c r="AC30" i="12"/>
  <c r="AB30" i="12"/>
  <c r="AA30" i="12"/>
  <c r="Z30" i="12"/>
  <c r="Y30" i="12"/>
  <c r="X30" i="12"/>
  <c r="W30" i="12"/>
  <c r="V30" i="12"/>
  <c r="U30" i="12"/>
  <c r="T30" i="12"/>
  <c r="S30" i="12"/>
  <c r="R30" i="12"/>
  <c r="Q30" i="12"/>
  <c r="P30" i="12"/>
  <c r="O30" i="12"/>
  <c r="N30" i="12"/>
  <c r="M30" i="12"/>
  <c r="L30" i="12"/>
  <c r="K30" i="12"/>
  <c r="J30" i="12"/>
  <c r="AC29" i="12"/>
  <c r="AB29" i="12"/>
  <c r="AA29" i="12"/>
  <c r="Z29" i="12"/>
  <c r="Y29" i="12"/>
  <c r="X29" i="12"/>
  <c r="W29" i="12"/>
  <c r="V29" i="12"/>
  <c r="U29" i="12"/>
  <c r="T29" i="12"/>
  <c r="S29" i="12"/>
  <c r="R29" i="12"/>
  <c r="Q29" i="12"/>
  <c r="P29" i="12"/>
  <c r="O29" i="12"/>
  <c r="N29" i="12"/>
  <c r="M29" i="12"/>
  <c r="L29" i="12"/>
  <c r="K29" i="12"/>
  <c r="J29" i="12"/>
  <c r="AC28" i="12"/>
  <c r="AB28" i="12"/>
  <c r="AA28" i="12"/>
  <c r="Z28" i="12"/>
  <c r="Y28" i="12"/>
  <c r="X28" i="12"/>
  <c r="W28" i="12"/>
  <c r="V28" i="12"/>
  <c r="U28" i="12"/>
  <c r="T28" i="12"/>
  <c r="S28" i="12"/>
  <c r="R28" i="12"/>
  <c r="Q28" i="12"/>
  <c r="P28" i="12"/>
  <c r="O28" i="12"/>
  <c r="N28" i="12"/>
  <c r="M28" i="12"/>
  <c r="L28" i="12"/>
  <c r="K28" i="12"/>
  <c r="J28" i="12"/>
  <c r="AC27" i="12"/>
  <c r="AB27" i="12"/>
  <c r="AA27" i="12"/>
  <c r="Z27" i="12"/>
  <c r="Y27" i="12"/>
  <c r="X27" i="12"/>
  <c r="W27" i="12"/>
  <c r="V27" i="12"/>
  <c r="U27" i="12"/>
  <c r="T27" i="12"/>
  <c r="S27" i="12"/>
  <c r="R27" i="12"/>
  <c r="Q27" i="12"/>
  <c r="P27" i="12"/>
  <c r="O27" i="12"/>
  <c r="N27" i="12"/>
  <c r="M27" i="12"/>
  <c r="L27" i="12"/>
  <c r="K27" i="12"/>
  <c r="J27" i="12"/>
  <c r="AC26" i="12"/>
  <c r="AB26" i="12"/>
  <c r="AA26" i="12"/>
  <c r="Z26" i="12"/>
  <c r="Y26" i="12"/>
  <c r="X26" i="12"/>
  <c r="W26" i="12"/>
  <c r="V26" i="12"/>
  <c r="U26" i="12"/>
  <c r="T26" i="12"/>
  <c r="S26" i="12"/>
  <c r="R26" i="12"/>
  <c r="Q26" i="12"/>
  <c r="P26" i="12"/>
  <c r="O26" i="12"/>
  <c r="N26" i="12"/>
  <c r="M26" i="12"/>
  <c r="L26" i="12"/>
  <c r="K26" i="12"/>
  <c r="J26" i="12"/>
  <c r="AC25" i="12"/>
  <c r="AB25" i="12"/>
  <c r="AA25" i="12"/>
  <c r="Z25" i="12"/>
  <c r="Y25" i="12"/>
  <c r="X25" i="12"/>
  <c r="W25" i="12"/>
  <c r="V25" i="12"/>
  <c r="U25" i="12"/>
  <c r="T25" i="12"/>
  <c r="S25" i="12"/>
  <c r="R25" i="12"/>
  <c r="Q25" i="12"/>
  <c r="P25" i="12"/>
  <c r="O25" i="12"/>
  <c r="N25" i="12"/>
  <c r="M25" i="12"/>
  <c r="L25" i="12"/>
  <c r="K25" i="12"/>
  <c r="J25" i="12"/>
  <c r="AC24" i="12"/>
  <c r="AB24" i="12"/>
  <c r="AA24" i="12"/>
  <c r="Z24" i="12"/>
  <c r="Y24" i="12"/>
  <c r="X24" i="12"/>
  <c r="W24" i="12"/>
  <c r="V24" i="12"/>
  <c r="U24" i="12"/>
  <c r="T24" i="12"/>
  <c r="S24" i="12"/>
  <c r="R24" i="12"/>
  <c r="Q24" i="12"/>
  <c r="P24" i="12"/>
  <c r="O24" i="12"/>
  <c r="N24" i="12"/>
  <c r="M24" i="12"/>
  <c r="L24" i="12"/>
  <c r="K24" i="12"/>
  <c r="J24" i="12"/>
  <c r="AC23" i="12"/>
  <c r="AB23" i="12"/>
  <c r="AA23" i="12"/>
  <c r="Z23" i="12"/>
  <c r="Y23" i="12"/>
  <c r="X23" i="12"/>
  <c r="W23" i="12"/>
  <c r="V23" i="12"/>
  <c r="U23" i="12"/>
  <c r="T23" i="12"/>
  <c r="S23" i="12"/>
  <c r="R23" i="12"/>
  <c r="Q23" i="12"/>
  <c r="P23" i="12"/>
  <c r="O23" i="12"/>
  <c r="N23" i="12"/>
  <c r="M23" i="12"/>
  <c r="L23" i="12"/>
  <c r="K23" i="12"/>
  <c r="J23" i="12"/>
  <c r="AC22" i="12"/>
  <c r="AB22" i="12"/>
  <c r="AA22" i="12"/>
  <c r="Z22" i="12"/>
  <c r="Y22" i="12"/>
  <c r="X22" i="12"/>
  <c r="W22" i="12"/>
  <c r="V22" i="12"/>
  <c r="U22" i="12"/>
  <c r="T22" i="12"/>
  <c r="S22" i="12"/>
  <c r="R22" i="12"/>
  <c r="Q22" i="12"/>
  <c r="P22" i="12"/>
  <c r="O22" i="12"/>
  <c r="N22" i="12"/>
  <c r="M22" i="12"/>
  <c r="L22" i="12"/>
  <c r="K22" i="12"/>
  <c r="J22" i="12"/>
  <c r="AC21" i="12"/>
  <c r="AB21" i="12"/>
  <c r="AA21" i="12"/>
  <c r="Z21" i="12"/>
  <c r="Y21" i="12"/>
  <c r="X21" i="12"/>
  <c r="W21" i="12"/>
  <c r="W5" i="12" s="1"/>
  <c r="V21" i="12"/>
  <c r="U21" i="12"/>
  <c r="T21" i="12"/>
  <c r="S21" i="12"/>
  <c r="R21" i="12"/>
  <c r="Q21" i="12"/>
  <c r="P21" i="12"/>
  <c r="O21" i="12"/>
  <c r="N21" i="12"/>
  <c r="N5" i="12" s="1"/>
  <c r="M21" i="12"/>
  <c r="L21" i="12"/>
  <c r="K21" i="12"/>
  <c r="J21" i="12"/>
  <c r="AC20" i="12"/>
  <c r="AB20" i="12"/>
  <c r="AA20" i="12"/>
  <c r="Z20" i="12"/>
  <c r="Y20" i="12"/>
  <c r="X20" i="12"/>
  <c r="W20" i="12"/>
  <c r="V20" i="12"/>
  <c r="U20" i="12"/>
  <c r="T20" i="12"/>
  <c r="S20" i="12"/>
  <c r="R20" i="12"/>
  <c r="Q20" i="12"/>
  <c r="P20" i="12"/>
  <c r="O20" i="12"/>
  <c r="N20" i="12"/>
  <c r="M20" i="12"/>
  <c r="L20" i="12"/>
  <c r="K20" i="12"/>
  <c r="J20" i="12"/>
  <c r="V5" i="12"/>
  <c r="U5" i="12"/>
  <c r="T5" i="12"/>
  <c r="S5" i="12"/>
  <c r="R5" i="12"/>
  <c r="Q5" i="12"/>
  <c r="P5" i="12"/>
  <c r="O5" i="12"/>
  <c r="X37" i="4" l="1"/>
  <c r="X39" i="4"/>
  <c r="F16" i="4"/>
  <c r="F18" i="4"/>
  <c r="F20" i="4"/>
  <c r="F22" i="4"/>
  <c r="F24" i="4"/>
  <c r="F26" i="4"/>
  <c r="F28" i="4"/>
  <c r="F30" i="4"/>
  <c r="F32" i="4"/>
  <c r="X32" i="4" s="1"/>
  <c r="F34" i="4"/>
  <c r="X34" i="4" s="1"/>
  <c r="F36" i="4"/>
  <c r="F15" i="4"/>
  <c r="F17" i="4"/>
  <c r="F19" i="4"/>
  <c r="F21" i="4"/>
  <c r="F23" i="4"/>
  <c r="F25" i="4"/>
  <c r="F27" i="4"/>
  <c r="F29" i="4"/>
  <c r="X29" i="4" s="1"/>
  <c r="F31" i="4"/>
  <c r="X31" i="4" s="1"/>
  <c r="F33" i="4"/>
  <c r="X33" i="4" s="1"/>
  <c r="F35" i="4"/>
  <c r="O30" i="4"/>
  <c r="O22" i="4"/>
  <c r="P22" i="4" s="1"/>
  <c r="O29" i="4"/>
  <c r="O21" i="4"/>
  <c r="P21" i="4" s="1"/>
  <c r="F14" i="4"/>
  <c r="O36" i="4"/>
  <c r="O28" i="4"/>
  <c r="O20" i="4"/>
  <c r="P20" i="4" s="1"/>
  <c r="O35" i="4"/>
  <c r="O27" i="4"/>
  <c r="P27" i="4" s="1"/>
  <c r="O19" i="4"/>
  <c r="P19" i="4" s="1"/>
  <c r="O14" i="4"/>
  <c r="F38" i="4"/>
  <c r="X38" i="4" s="1"/>
  <c r="X28" i="4" l="1"/>
  <c r="G19" i="4"/>
  <c r="X19" i="4"/>
  <c r="G26" i="4"/>
  <c r="X26" i="4"/>
  <c r="G17" i="4"/>
  <c r="X17" i="4"/>
  <c r="G24" i="4"/>
  <c r="X24" i="4"/>
  <c r="X35" i="4"/>
  <c r="G15" i="4"/>
  <c r="X15" i="4"/>
  <c r="G18" i="4"/>
  <c r="X18" i="4"/>
  <c r="G21" i="4"/>
  <c r="X21" i="4"/>
  <c r="G14" i="4"/>
  <c r="H14" i="4" s="1"/>
  <c r="X14" i="4"/>
  <c r="G20" i="4"/>
  <c r="X20" i="4"/>
  <c r="G25" i="4"/>
  <c r="X25" i="4"/>
  <c r="G16" i="4"/>
  <c r="X16" i="4"/>
  <c r="G22" i="4"/>
  <c r="X22" i="4"/>
  <c r="X36" i="4"/>
  <c r="G27" i="4"/>
  <c r="X27" i="4"/>
  <c r="G23" i="4"/>
  <c r="X23" i="4"/>
  <c r="X30" i="4"/>
  <c r="AD27" i="4"/>
  <c r="R27" i="4"/>
  <c r="S27" i="4" s="1"/>
  <c r="J54" i="2" s="1"/>
  <c r="AD26" i="4"/>
  <c r="R26" i="4"/>
  <c r="S26" i="4" s="1"/>
  <c r="J53" i="2" s="1"/>
  <c r="AD25" i="4"/>
  <c r="R25" i="4"/>
  <c r="S25" i="4" s="1"/>
  <c r="J52" i="2" s="1"/>
  <c r="AC24" i="4"/>
  <c r="R24" i="4"/>
  <c r="S24" i="4" s="1"/>
  <c r="J51" i="2" s="1"/>
  <c r="AD23" i="4"/>
  <c r="R23" i="4"/>
  <c r="S23" i="4" s="1"/>
  <c r="J50" i="2" s="1"/>
  <c r="AC22" i="4"/>
  <c r="R22" i="4"/>
  <c r="S22" i="4" s="1"/>
  <c r="J49" i="2" s="1"/>
  <c r="AB21" i="4"/>
  <c r="R21" i="4"/>
  <c r="S21" i="4" s="1"/>
  <c r="J48" i="2" s="1"/>
  <c r="AC20" i="4"/>
  <c r="R20" i="4"/>
  <c r="S20" i="4" s="1"/>
  <c r="J47" i="2" s="1"/>
  <c r="AD19" i="4"/>
  <c r="R19" i="4"/>
  <c r="S19" i="4" s="1"/>
  <c r="J46" i="2" s="1"/>
  <c r="AB18" i="4"/>
  <c r="R18" i="4"/>
  <c r="S18" i="4" s="1"/>
  <c r="J45" i="2" s="1"/>
  <c r="AB17" i="4"/>
  <c r="R17" i="4"/>
  <c r="S17" i="4" s="1"/>
  <c r="J44" i="2" s="1"/>
  <c r="AB16" i="4"/>
  <c r="R16" i="4"/>
  <c r="S16" i="4" s="1"/>
  <c r="J43" i="2" s="1"/>
  <c r="AC15" i="4"/>
  <c r="R15" i="4"/>
  <c r="S15" i="4" s="1"/>
  <c r="J42" i="2" s="1"/>
  <c r="AD14" i="4"/>
  <c r="R14" i="4"/>
  <c r="S14" i="4" s="1"/>
  <c r="J41" i="2" s="1"/>
  <c r="CM8" i="4"/>
  <c r="N40" i="4" s="1"/>
  <c r="CL8" i="4"/>
  <c r="M40" i="4" s="1"/>
  <c r="CK8" i="4"/>
  <c r="L40" i="4" s="1"/>
  <c r="CF8" i="4"/>
  <c r="N39" i="4" s="1"/>
  <c r="CE8" i="4"/>
  <c r="M39" i="4" s="1"/>
  <c r="CD8" i="4"/>
  <c r="L39" i="4" s="1"/>
  <c r="BY8" i="4"/>
  <c r="N38" i="4" s="1"/>
  <c r="BX8" i="4"/>
  <c r="M38" i="4" s="1"/>
  <c r="BW8" i="4"/>
  <c r="L38" i="4" s="1"/>
  <c r="BR8" i="4"/>
  <c r="N37" i="4" s="1"/>
  <c r="BQ8" i="4"/>
  <c r="M37" i="4" s="1"/>
  <c r="BP8" i="4"/>
  <c r="L37" i="4" s="1"/>
  <c r="BK8" i="4"/>
  <c r="N36" i="4" s="1"/>
  <c r="BJ8" i="4"/>
  <c r="M36" i="4" s="1"/>
  <c r="BI8" i="4"/>
  <c r="L36" i="4" s="1"/>
  <c r="BD8" i="4"/>
  <c r="N35" i="4" s="1"/>
  <c r="BC8" i="4"/>
  <c r="M35" i="4" s="1"/>
  <c r="BB8" i="4"/>
  <c r="L35" i="4" s="1"/>
  <c r="AW8" i="4"/>
  <c r="N34" i="4" s="1"/>
  <c r="AV8" i="4"/>
  <c r="M34" i="4" s="1"/>
  <c r="AU8" i="4"/>
  <c r="L34" i="4" s="1"/>
  <c r="AP8" i="4"/>
  <c r="N33" i="4" s="1"/>
  <c r="AO8" i="4"/>
  <c r="M33" i="4" s="1"/>
  <c r="AN8" i="4"/>
  <c r="L33" i="4" s="1"/>
  <c r="AI8" i="4"/>
  <c r="N32" i="4" s="1"/>
  <c r="AH8" i="4"/>
  <c r="M32" i="4" s="1"/>
  <c r="AG8" i="4"/>
  <c r="L32" i="4" s="1"/>
  <c r="AB8" i="4"/>
  <c r="N31" i="4" s="1"/>
  <c r="AA8" i="4"/>
  <c r="M31" i="4" s="1"/>
  <c r="Z8" i="4"/>
  <c r="L31" i="4" s="1"/>
  <c r="U8" i="4"/>
  <c r="N30" i="4" s="1"/>
  <c r="T8" i="4"/>
  <c r="M30" i="4" s="1"/>
  <c r="S8" i="4"/>
  <c r="L30" i="4" s="1"/>
  <c r="M8" i="4"/>
  <c r="N29" i="4" s="1"/>
  <c r="L8" i="4"/>
  <c r="M29" i="4" s="1"/>
  <c r="K8" i="4"/>
  <c r="L29" i="4" s="1"/>
  <c r="E8" i="4"/>
  <c r="N28" i="4" s="1"/>
  <c r="D8" i="4"/>
  <c r="M28" i="4" s="1"/>
  <c r="C8" i="4"/>
  <c r="L28" i="4" s="1"/>
  <c r="CM7" i="4"/>
  <c r="E40" i="4" s="1"/>
  <c r="CL7" i="4"/>
  <c r="D40" i="4" s="1"/>
  <c r="CK7" i="4"/>
  <c r="C40" i="4" s="1"/>
  <c r="CF7" i="4"/>
  <c r="E39" i="4" s="1"/>
  <c r="CE7" i="4"/>
  <c r="D39" i="4" s="1"/>
  <c r="CD7" i="4"/>
  <c r="C39" i="4" s="1"/>
  <c r="U39" i="4" s="1"/>
  <c r="BY7" i="4"/>
  <c r="E38" i="4" s="1"/>
  <c r="BX7" i="4"/>
  <c r="D38" i="4" s="1"/>
  <c r="BW7" i="4"/>
  <c r="C38" i="4" s="1"/>
  <c r="BR7" i="4"/>
  <c r="E37" i="4" s="1"/>
  <c r="BQ7" i="4"/>
  <c r="D37" i="4" s="1"/>
  <c r="BP7" i="4"/>
  <c r="C37" i="4" s="1"/>
  <c r="BK7" i="4"/>
  <c r="E36" i="4" s="1"/>
  <c r="BJ7" i="4"/>
  <c r="D36" i="4" s="1"/>
  <c r="V36" i="4" s="1"/>
  <c r="BI7" i="4"/>
  <c r="C36" i="4" s="1"/>
  <c r="BD7" i="4"/>
  <c r="E35" i="4" s="1"/>
  <c r="BC7" i="4"/>
  <c r="D35" i="4" s="1"/>
  <c r="BB7" i="4"/>
  <c r="C35" i="4" s="1"/>
  <c r="AW7" i="4"/>
  <c r="E34" i="4" s="1"/>
  <c r="AV7" i="4"/>
  <c r="D34" i="4" s="1"/>
  <c r="AU7" i="4"/>
  <c r="C34" i="4" s="1"/>
  <c r="AP7" i="4"/>
  <c r="E33" i="4" s="1"/>
  <c r="W33" i="4" s="1"/>
  <c r="AO7" i="4"/>
  <c r="D33" i="4" s="1"/>
  <c r="AN7" i="4"/>
  <c r="C33" i="4" s="1"/>
  <c r="AI7" i="4"/>
  <c r="E32" i="4" s="1"/>
  <c r="AH7" i="4"/>
  <c r="D32" i="4" s="1"/>
  <c r="AG7" i="4"/>
  <c r="C32" i="4" s="1"/>
  <c r="AB7" i="4"/>
  <c r="E31" i="4" s="1"/>
  <c r="AA7" i="4"/>
  <c r="D31" i="4" s="1"/>
  <c r="Z7" i="4"/>
  <c r="C31" i="4" s="1"/>
  <c r="U31" i="4" s="1"/>
  <c r="U7" i="4"/>
  <c r="E30" i="4" s="1"/>
  <c r="T7" i="4"/>
  <c r="D30" i="4" s="1"/>
  <c r="S7" i="4"/>
  <c r="C30" i="4" s="1"/>
  <c r="M7" i="4"/>
  <c r="E29" i="4" s="1"/>
  <c r="L7" i="4"/>
  <c r="D29" i="4" s="1"/>
  <c r="K7" i="4"/>
  <c r="C29" i="4" s="1"/>
  <c r="E7" i="4"/>
  <c r="E28" i="4" s="1"/>
  <c r="D7" i="4"/>
  <c r="D28" i="4" s="1"/>
  <c r="V28" i="4" s="1"/>
  <c r="C7" i="4"/>
  <c r="C28" i="4" s="1"/>
  <c r="U28" i="4" s="1"/>
  <c r="J6" i="4"/>
  <c r="R6" i="4" s="1"/>
  <c r="Y6" i="4" s="1"/>
  <c r="AF6" i="4" s="1"/>
  <c r="AM6" i="4" s="1"/>
  <c r="AT6" i="4" s="1"/>
  <c r="BA6" i="4" s="1"/>
  <c r="BH6" i="4" s="1"/>
  <c r="BO6" i="4" s="1"/>
  <c r="BV6" i="4" s="1"/>
  <c r="CC6" i="4" s="1"/>
  <c r="CJ6" i="4" s="1"/>
  <c r="D255" i="1"/>
  <c r="A255" i="1"/>
  <c r="D254" i="1"/>
  <c r="A254" i="1"/>
  <c r="D253" i="1"/>
  <c r="A253" i="1"/>
  <c r="D252" i="1"/>
  <c r="A252" i="1"/>
  <c r="AS75" i="1"/>
  <c r="AR75" i="1"/>
  <c r="AQ75" i="1"/>
  <c r="AP75" i="1"/>
  <c r="AO75" i="1"/>
  <c r="AN75" i="1"/>
  <c r="AM75" i="1"/>
  <c r="AL75" i="1"/>
  <c r="AS74" i="1"/>
  <c r="AR74" i="1"/>
  <c r="AQ74" i="1"/>
  <c r="AP74" i="1"/>
  <c r="AO74" i="1"/>
  <c r="AN74" i="1"/>
  <c r="AM74" i="1"/>
  <c r="AL74" i="1"/>
  <c r="AS73" i="1"/>
  <c r="AR73" i="1"/>
  <c r="AQ73" i="1"/>
  <c r="AP73" i="1"/>
  <c r="AO73" i="1"/>
  <c r="AN73" i="1"/>
  <c r="AM73" i="1"/>
  <c r="AL73" i="1"/>
  <c r="AS72" i="1"/>
  <c r="AR72" i="1"/>
  <c r="AQ72" i="1"/>
  <c r="AP72" i="1"/>
  <c r="AO72" i="1"/>
  <c r="AN72" i="1"/>
  <c r="AM72" i="1"/>
  <c r="AL72" i="1"/>
  <c r="AS71" i="1"/>
  <c r="AR71" i="1"/>
  <c r="AQ71" i="1"/>
  <c r="AP71" i="1"/>
  <c r="AO71" i="1"/>
  <c r="AN71" i="1"/>
  <c r="AM71" i="1"/>
  <c r="AL71" i="1"/>
  <c r="AT70" i="1"/>
  <c r="AS70" i="1"/>
  <c r="AR70" i="1"/>
  <c r="AQ70" i="1"/>
  <c r="AP70" i="1"/>
  <c r="AO70" i="1"/>
  <c r="AN70" i="1"/>
  <c r="AM70" i="1"/>
  <c r="AL70" i="1"/>
  <c r="AT69" i="1"/>
  <c r="AS69" i="1"/>
  <c r="AR69" i="1"/>
  <c r="AQ69" i="1"/>
  <c r="AP69" i="1"/>
  <c r="AO69" i="1"/>
  <c r="AN69" i="1"/>
  <c r="AM69" i="1"/>
  <c r="AL69" i="1"/>
  <c r="AT68" i="1"/>
  <c r="AS68" i="1"/>
  <c r="AR68" i="1"/>
  <c r="AQ68" i="1"/>
  <c r="AP68" i="1"/>
  <c r="AO68" i="1"/>
  <c r="AN68" i="1"/>
  <c r="AM68" i="1"/>
  <c r="AL68" i="1"/>
  <c r="AT67" i="1"/>
  <c r="AS67" i="1"/>
  <c r="AR67" i="1"/>
  <c r="AQ67" i="1"/>
  <c r="AP67" i="1"/>
  <c r="AO67" i="1"/>
  <c r="AN67" i="1"/>
  <c r="AM67" i="1"/>
  <c r="AL67" i="1"/>
  <c r="AT66" i="1"/>
  <c r="AS66" i="1"/>
  <c r="AR66" i="1"/>
  <c r="AQ66" i="1"/>
  <c r="AP66" i="1"/>
  <c r="AO66" i="1"/>
  <c r="AN66" i="1"/>
  <c r="AM66" i="1"/>
  <c r="AL66" i="1"/>
  <c r="AT65" i="1"/>
  <c r="AS65" i="1"/>
  <c r="AR65" i="1"/>
  <c r="AQ65" i="1"/>
  <c r="AP65" i="1"/>
  <c r="AO65" i="1"/>
  <c r="AN65" i="1"/>
  <c r="AM65" i="1"/>
  <c r="AL65" i="1"/>
  <c r="AT64" i="1"/>
  <c r="AS64" i="1"/>
  <c r="AR64" i="1"/>
  <c r="AQ64" i="1"/>
  <c r="AP64" i="1"/>
  <c r="AO64" i="1"/>
  <c r="AN64" i="1"/>
  <c r="AM64" i="1"/>
  <c r="AL64" i="1"/>
  <c r="AT63" i="1"/>
  <c r="AS63" i="1"/>
  <c r="AR63" i="1"/>
  <c r="AQ63" i="1"/>
  <c r="AP63" i="1"/>
  <c r="AO63" i="1"/>
  <c r="AN63" i="1"/>
  <c r="AM63" i="1"/>
  <c r="AL63" i="1"/>
  <c r="AT62" i="1"/>
  <c r="AS62" i="1"/>
  <c r="AR62" i="1"/>
  <c r="AQ62" i="1"/>
  <c r="AP62" i="1"/>
  <c r="AO62" i="1"/>
  <c r="AN62" i="1"/>
  <c r="AM62" i="1"/>
  <c r="AL62" i="1"/>
  <c r="AT61" i="1"/>
  <c r="AS61" i="1"/>
  <c r="AR61" i="1"/>
  <c r="AQ61" i="1"/>
  <c r="AP61" i="1"/>
  <c r="AO61" i="1"/>
  <c r="AN61" i="1"/>
  <c r="AM61" i="1"/>
  <c r="AL61" i="1"/>
  <c r="AT60" i="1"/>
  <c r="AS60" i="1"/>
  <c r="AR60" i="1"/>
  <c r="AQ60" i="1"/>
  <c r="AP60" i="1"/>
  <c r="AO60" i="1"/>
  <c r="AN60" i="1"/>
  <c r="AM60" i="1"/>
  <c r="AL60" i="1"/>
  <c r="AT59" i="1"/>
  <c r="AS59" i="1"/>
  <c r="AR59" i="1"/>
  <c r="AQ59" i="1"/>
  <c r="AP59" i="1"/>
  <c r="AO59" i="1"/>
  <c r="AN59" i="1"/>
  <c r="AM59" i="1"/>
  <c r="AL59" i="1"/>
  <c r="AT58" i="1"/>
  <c r="AS58" i="1"/>
  <c r="AR58" i="1"/>
  <c r="AQ58" i="1"/>
  <c r="AP58" i="1"/>
  <c r="AO58" i="1"/>
  <c r="AN58" i="1"/>
  <c r="AM58" i="1"/>
  <c r="AL58" i="1"/>
  <c r="AT57" i="1"/>
  <c r="AS57" i="1"/>
  <c r="AR57" i="1"/>
  <c r="AQ57" i="1"/>
  <c r="AP57" i="1"/>
  <c r="AO57" i="1"/>
  <c r="AN57" i="1"/>
  <c r="AM57" i="1"/>
  <c r="AL57" i="1"/>
  <c r="AT56" i="1"/>
  <c r="AS56" i="1"/>
  <c r="AR56" i="1"/>
  <c r="AQ56" i="1"/>
  <c r="AP56" i="1"/>
  <c r="AO56" i="1"/>
  <c r="AN56" i="1"/>
  <c r="AM56" i="1"/>
  <c r="AL56" i="1"/>
  <c r="AT55" i="1"/>
  <c r="AS55" i="1"/>
  <c r="AR55" i="1"/>
  <c r="AQ55" i="1"/>
  <c r="AP55" i="1"/>
  <c r="AO55" i="1"/>
  <c r="AN55" i="1"/>
  <c r="AM55" i="1"/>
  <c r="AL55" i="1"/>
  <c r="AT54" i="1"/>
  <c r="AS54" i="1"/>
  <c r="AR54" i="1"/>
  <c r="AQ54" i="1"/>
  <c r="AP54" i="1"/>
  <c r="AO54" i="1"/>
  <c r="AN54" i="1"/>
  <c r="AM54" i="1"/>
  <c r="AL54" i="1"/>
  <c r="AT53" i="1"/>
  <c r="AS53" i="1"/>
  <c r="AR53" i="1"/>
  <c r="AQ53" i="1"/>
  <c r="AP53" i="1"/>
  <c r="AO53" i="1"/>
  <c r="AN53" i="1"/>
  <c r="AM53" i="1"/>
  <c r="AL53" i="1"/>
  <c r="AT52" i="1"/>
  <c r="AS52" i="1"/>
  <c r="AR52" i="1"/>
  <c r="AQ52" i="1"/>
  <c r="AP52" i="1"/>
  <c r="AO52" i="1"/>
  <c r="AN52" i="1"/>
  <c r="AM52" i="1"/>
  <c r="AL52" i="1"/>
  <c r="AT51" i="1"/>
  <c r="AS51" i="1"/>
  <c r="AR51" i="1"/>
  <c r="AQ51" i="1"/>
  <c r="AP51" i="1"/>
  <c r="AO51" i="1"/>
  <c r="AN51" i="1"/>
  <c r="AM51" i="1"/>
  <c r="AL51" i="1"/>
  <c r="AT50" i="1"/>
  <c r="AS50" i="1"/>
  <c r="AR50" i="1"/>
  <c r="AQ50" i="1"/>
  <c r="AP50" i="1"/>
  <c r="AO50" i="1"/>
  <c r="AN50" i="1"/>
  <c r="AM50" i="1"/>
  <c r="AL50" i="1"/>
  <c r="AT49" i="1"/>
  <c r="AS49" i="1"/>
  <c r="AR49" i="1"/>
  <c r="AQ49" i="1"/>
  <c r="AP49" i="1"/>
  <c r="AO49" i="1"/>
  <c r="AN49" i="1"/>
  <c r="AM49" i="1"/>
  <c r="AL49" i="1"/>
  <c r="AT48" i="1"/>
  <c r="AS48" i="1"/>
  <c r="AR48" i="1"/>
  <c r="AQ48" i="1"/>
  <c r="AP48" i="1"/>
  <c r="AO48" i="1"/>
  <c r="AN48" i="1"/>
  <c r="AM48" i="1"/>
  <c r="AL48" i="1"/>
  <c r="AT47" i="1"/>
  <c r="AS47" i="1"/>
  <c r="AR47" i="1"/>
  <c r="AQ47" i="1"/>
  <c r="AP47" i="1"/>
  <c r="AO47" i="1"/>
  <c r="AN47" i="1"/>
  <c r="AM47" i="1"/>
  <c r="AL47" i="1"/>
  <c r="AT46" i="1"/>
  <c r="AS46" i="1"/>
  <c r="AR46" i="1"/>
  <c r="AQ46" i="1"/>
  <c r="AP46" i="1"/>
  <c r="AO46" i="1"/>
  <c r="AN46" i="1"/>
  <c r="AM46" i="1"/>
  <c r="AL46" i="1"/>
  <c r="AT45" i="1"/>
  <c r="AS45" i="1"/>
  <c r="AR45" i="1"/>
  <c r="AQ45" i="1"/>
  <c r="AP45" i="1"/>
  <c r="AO45" i="1"/>
  <c r="AN45" i="1"/>
  <c r="AM45" i="1"/>
  <c r="AL45" i="1"/>
  <c r="AT44" i="1"/>
  <c r="AS44" i="1"/>
  <c r="AR44" i="1"/>
  <c r="AQ44" i="1"/>
  <c r="AP44" i="1"/>
  <c r="AO44" i="1"/>
  <c r="AN44" i="1"/>
  <c r="AM44" i="1"/>
  <c r="AL44" i="1"/>
  <c r="AT43" i="1"/>
  <c r="AS43" i="1"/>
  <c r="AR43" i="1"/>
  <c r="AQ43" i="1"/>
  <c r="AP43" i="1"/>
  <c r="AO43" i="1"/>
  <c r="AN43" i="1"/>
  <c r="AM43" i="1"/>
  <c r="AL43" i="1"/>
  <c r="AT42" i="1"/>
  <c r="AS42" i="1"/>
  <c r="AR42" i="1"/>
  <c r="AQ42" i="1"/>
  <c r="AP42" i="1"/>
  <c r="AO42" i="1"/>
  <c r="AN42" i="1"/>
  <c r="AM42" i="1"/>
  <c r="AL42" i="1"/>
  <c r="AT41" i="1"/>
  <c r="AS41" i="1"/>
  <c r="AR41" i="1"/>
  <c r="AQ41" i="1"/>
  <c r="AP41" i="1"/>
  <c r="AO41" i="1"/>
  <c r="AN41" i="1"/>
  <c r="AM41" i="1"/>
  <c r="AL41" i="1"/>
  <c r="AT40" i="1"/>
  <c r="AS40" i="1"/>
  <c r="AR40" i="1"/>
  <c r="AQ40" i="1"/>
  <c r="AP40" i="1"/>
  <c r="AO40" i="1"/>
  <c r="AN40" i="1"/>
  <c r="AM40" i="1"/>
  <c r="AL40" i="1"/>
  <c r="AT39" i="1"/>
  <c r="AS39" i="1"/>
  <c r="AR39" i="1"/>
  <c r="AQ39" i="1"/>
  <c r="AP39" i="1"/>
  <c r="AO39" i="1"/>
  <c r="AN39" i="1"/>
  <c r="AM39" i="1"/>
  <c r="AL39" i="1"/>
  <c r="AT38" i="1"/>
  <c r="AS38" i="1"/>
  <c r="AR38" i="1"/>
  <c r="AQ38" i="1"/>
  <c r="AP38" i="1"/>
  <c r="AO38" i="1"/>
  <c r="AN38" i="1"/>
  <c r="AM38" i="1"/>
  <c r="AL38" i="1"/>
  <c r="AT37" i="1"/>
  <c r="AS37" i="1"/>
  <c r="AR37" i="1"/>
  <c r="AQ37" i="1"/>
  <c r="AP37" i="1"/>
  <c r="AO37" i="1"/>
  <c r="AN37" i="1"/>
  <c r="AM37" i="1"/>
  <c r="AL37" i="1"/>
  <c r="AT36" i="1"/>
  <c r="AS36" i="1"/>
  <c r="AR36" i="1"/>
  <c r="AQ36" i="1"/>
  <c r="AP36" i="1"/>
  <c r="AO36" i="1"/>
  <c r="AN36" i="1"/>
  <c r="AM36" i="1"/>
  <c r="AL36" i="1"/>
  <c r="AT35" i="1"/>
  <c r="AS35" i="1"/>
  <c r="AR35" i="1"/>
  <c r="AQ35" i="1"/>
  <c r="AP35" i="1"/>
  <c r="AO35" i="1"/>
  <c r="AN35" i="1"/>
  <c r="AM35" i="1"/>
  <c r="AL35" i="1"/>
  <c r="AT34" i="1"/>
  <c r="AS34" i="1"/>
  <c r="AR34" i="1"/>
  <c r="AQ34" i="1"/>
  <c r="AP34" i="1"/>
  <c r="AO34" i="1"/>
  <c r="AN34" i="1"/>
  <c r="AM34" i="1"/>
  <c r="AL34" i="1"/>
  <c r="AT33" i="1"/>
  <c r="AS33" i="1"/>
  <c r="AR33" i="1"/>
  <c r="AQ33" i="1"/>
  <c r="AP33" i="1"/>
  <c r="AO33" i="1"/>
  <c r="AN33" i="1"/>
  <c r="AM33" i="1"/>
  <c r="AL33" i="1"/>
  <c r="AT32" i="1"/>
  <c r="AS32" i="1"/>
  <c r="AR32" i="1"/>
  <c r="AQ32" i="1"/>
  <c r="AP32" i="1"/>
  <c r="AO32" i="1"/>
  <c r="AN32" i="1"/>
  <c r="AM32" i="1"/>
  <c r="AL32" i="1"/>
  <c r="AT31" i="1"/>
  <c r="AS31" i="1"/>
  <c r="AR31" i="1"/>
  <c r="AQ31" i="1"/>
  <c r="AP31" i="1"/>
  <c r="AO31" i="1"/>
  <c r="AN31" i="1"/>
  <c r="AM31" i="1"/>
  <c r="AL31" i="1"/>
  <c r="AT30" i="1"/>
  <c r="AS30" i="1"/>
  <c r="AR30" i="1"/>
  <c r="AQ30" i="1"/>
  <c r="AP30" i="1"/>
  <c r="AO30" i="1"/>
  <c r="AN30" i="1"/>
  <c r="AM30" i="1"/>
  <c r="AL30" i="1"/>
  <c r="AT29" i="1"/>
  <c r="AS29" i="1"/>
  <c r="AR29" i="1"/>
  <c r="AQ29" i="1"/>
  <c r="AP29" i="1"/>
  <c r="AO29" i="1"/>
  <c r="AN29" i="1"/>
  <c r="AM29" i="1"/>
  <c r="AL29" i="1"/>
  <c r="AT28" i="1"/>
  <c r="AS28" i="1"/>
  <c r="AR28" i="1"/>
  <c r="AQ28" i="1"/>
  <c r="AP28" i="1"/>
  <c r="AO28" i="1"/>
  <c r="AN28" i="1"/>
  <c r="AM28" i="1"/>
  <c r="AL28" i="1"/>
  <c r="AT27" i="1"/>
  <c r="AS27" i="1"/>
  <c r="AR27" i="1"/>
  <c r="AQ27" i="1"/>
  <c r="AP27" i="1"/>
  <c r="AO27" i="1"/>
  <c r="AN27" i="1"/>
  <c r="AM27" i="1"/>
  <c r="AL27" i="1"/>
  <c r="AT26" i="1"/>
  <c r="AS26" i="1"/>
  <c r="AR26" i="1"/>
  <c r="AQ26" i="1"/>
  <c r="AP26" i="1"/>
  <c r="AO26" i="1"/>
  <c r="AN26" i="1"/>
  <c r="AM26" i="1"/>
  <c r="AL26" i="1"/>
  <c r="AT25" i="1"/>
  <c r="AS25" i="1"/>
  <c r="AR25" i="1"/>
  <c r="AQ25" i="1"/>
  <c r="AP25" i="1"/>
  <c r="AO25" i="1"/>
  <c r="AN25" i="1"/>
  <c r="AM25" i="1"/>
  <c r="AL25" i="1"/>
  <c r="AT24" i="1"/>
  <c r="AS24" i="1"/>
  <c r="AR24" i="1"/>
  <c r="AQ24" i="1"/>
  <c r="AP24" i="1"/>
  <c r="AO24" i="1"/>
  <c r="AN24" i="1"/>
  <c r="AM24" i="1"/>
  <c r="AL24" i="1"/>
  <c r="AT23" i="1"/>
  <c r="AS23" i="1"/>
  <c r="AR23" i="1"/>
  <c r="AQ23" i="1"/>
  <c r="AP23" i="1"/>
  <c r="AO23" i="1"/>
  <c r="AN23" i="1"/>
  <c r="AM23" i="1"/>
  <c r="AL23" i="1"/>
  <c r="AT22" i="1"/>
  <c r="AS22" i="1"/>
  <c r="AR22" i="1"/>
  <c r="AQ22" i="1"/>
  <c r="AP22" i="1"/>
  <c r="AO22" i="1"/>
  <c r="AN22" i="1"/>
  <c r="AM22" i="1"/>
  <c r="AL22" i="1"/>
  <c r="AT21" i="1"/>
  <c r="AS21" i="1"/>
  <c r="AR21" i="1"/>
  <c r="AQ21" i="1"/>
  <c r="AP21" i="1"/>
  <c r="AO21" i="1"/>
  <c r="AN21" i="1"/>
  <c r="AM21" i="1"/>
  <c r="AL21" i="1"/>
  <c r="AT20" i="1"/>
  <c r="AS20" i="1"/>
  <c r="AR20" i="1"/>
  <c r="AQ20" i="1"/>
  <c r="AP20" i="1"/>
  <c r="AO20" i="1"/>
  <c r="AN20" i="1"/>
  <c r="AM20" i="1"/>
  <c r="AL20" i="1"/>
  <c r="AT19" i="1"/>
  <c r="AS19" i="1"/>
  <c r="AR19" i="1"/>
  <c r="AQ19" i="1"/>
  <c r="AP19" i="1"/>
  <c r="AO19" i="1"/>
  <c r="AN19" i="1"/>
  <c r="AM19" i="1"/>
  <c r="AL19" i="1"/>
  <c r="AT18" i="1"/>
  <c r="AS18" i="1"/>
  <c r="AR18" i="1"/>
  <c r="AQ18" i="1"/>
  <c r="AP18" i="1"/>
  <c r="AO18" i="1"/>
  <c r="AN18" i="1"/>
  <c r="AM18" i="1"/>
  <c r="AL18" i="1"/>
  <c r="AT17" i="1"/>
  <c r="AS17" i="1"/>
  <c r="AR17" i="1"/>
  <c r="AQ17" i="1"/>
  <c r="AP17" i="1"/>
  <c r="AO17" i="1"/>
  <c r="AN17" i="1"/>
  <c r="AM17" i="1"/>
  <c r="AL17" i="1"/>
  <c r="AT16" i="1"/>
  <c r="AS16" i="1"/>
  <c r="AR16" i="1"/>
  <c r="AQ16" i="1"/>
  <c r="AP16" i="1"/>
  <c r="AO16" i="1"/>
  <c r="AN16" i="1"/>
  <c r="AM16" i="1"/>
  <c r="AL16" i="1"/>
  <c r="AT15" i="1"/>
  <c r="AS15" i="1"/>
  <c r="AR15" i="1"/>
  <c r="AQ15" i="1"/>
  <c r="AP15" i="1"/>
  <c r="AO15" i="1"/>
  <c r="AN15" i="1"/>
  <c r="AM15" i="1"/>
  <c r="AL15" i="1"/>
  <c r="AT14" i="1"/>
  <c r="AS14" i="1"/>
  <c r="AR14" i="1"/>
  <c r="AQ14" i="1"/>
  <c r="AP14" i="1"/>
  <c r="AO14" i="1"/>
  <c r="AN14" i="1"/>
  <c r="AM14" i="1"/>
  <c r="AL14" i="1"/>
  <c r="AT13" i="1"/>
  <c r="AS13" i="1"/>
  <c r="AR13" i="1"/>
  <c r="AQ13" i="1"/>
  <c r="AP13" i="1"/>
  <c r="AO13" i="1"/>
  <c r="AN13" i="1"/>
  <c r="AM13" i="1"/>
  <c r="AL13" i="1"/>
  <c r="AT12" i="1"/>
  <c r="AS12" i="1"/>
  <c r="AR12" i="1"/>
  <c r="AQ12" i="1"/>
  <c r="AP12" i="1"/>
  <c r="AO12" i="1"/>
  <c r="AN12" i="1"/>
  <c r="AM12" i="1"/>
  <c r="AL12" i="1"/>
  <c r="AT11" i="1"/>
  <c r="AS11" i="1"/>
  <c r="AR11" i="1"/>
  <c r="AQ11" i="1"/>
  <c r="AP11" i="1"/>
  <c r="AO11" i="1"/>
  <c r="AN11" i="1"/>
  <c r="AM11" i="1"/>
  <c r="AL11" i="1"/>
  <c r="AT10" i="1"/>
  <c r="AS10" i="1"/>
  <c r="AR10" i="1"/>
  <c r="AQ10" i="1"/>
  <c r="AP10" i="1"/>
  <c r="AO10" i="1"/>
  <c r="AN10" i="1"/>
  <c r="AM10" i="1"/>
  <c r="AL10" i="1"/>
  <c r="AT9" i="1"/>
  <c r="AS9" i="1"/>
  <c r="AR9" i="1"/>
  <c r="AQ9" i="1"/>
  <c r="AP9" i="1"/>
  <c r="AO9" i="1"/>
  <c r="AN9" i="1"/>
  <c r="AM9" i="1"/>
  <c r="AL9" i="1"/>
  <c r="AT8" i="1"/>
  <c r="AS8" i="1"/>
  <c r="AR8" i="1"/>
  <c r="AQ8" i="1"/>
  <c r="AP8" i="1"/>
  <c r="AO8" i="1"/>
  <c r="AN8" i="1"/>
  <c r="AM8" i="1"/>
  <c r="AL8" i="1"/>
  <c r="AT7" i="1"/>
  <c r="AS7" i="1"/>
  <c r="AR7" i="1"/>
  <c r="AQ7" i="1"/>
  <c r="AP7" i="1"/>
  <c r="AO7" i="1"/>
  <c r="AN7" i="1"/>
  <c r="AM7" i="1"/>
  <c r="AL7" i="1"/>
  <c r="AT6" i="1"/>
  <c r="AS6" i="1"/>
  <c r="AR6" i="1"/>
  <c r="AQ6" i="1"/>
  <c r="AP6" i="1"/>
  <c r="AO6" i="1"/>
  <c r="AN6" i="1"/>
  <c r="AM6" i="1"/>
  <c r="AL6" i="1"/>
  <c r="AT5" i="1"/>
  <c r="AS5" i="1"/>
  <c r="AR5" i="1"/>
  <c r="AQ5" i="1"/>
  <c r="AP5" i="1"/>
  <c r="AO5" i="1"/>
  <c r="AN5" i="1"/>
  <c r="AM5" i="1"/>
  <c r="AL5" i="1"/>
  <c r="AT4" i="1"/>
  <c r="AS4" i="1"/>
  <c r="AR4" i="1"/>
  <c r="AQ4" i="1"/>
  <c r="AP4" i="1"/>
  <c r="AO4" i="1"/>
  <c r="AN4" i="1"/>
  <c r="AM4" i="1"/>
  <c r="AL4" i="1"/>
  <c r="D1" i="1"/>
  <c r="Y24" i="4" l="1"/>
  <c r="H24" i="4"/>
  <c r="Y16" i="4"/>
  <c r="H16" i="4"/>
  <c r="Y21" i="4"/>
  <c r="H21" i="4"/>
  <c r="Y23" i="4"/>
  <c r="H23" i="4"/>
  <c r="Y17" i="4"/>
  <c r="H17" i="4"/>
  <c r="Y25" i="4"/>
  <c r="H25" i="4"/>
  <c r="Y18" i="4"/>
  <c r="H18" i="4"/>
  <c r="Y27" i="4"/>
  <c r="H27" i="4"/>
  <c r="Y26" i="4"/>
  <c r="H26" i="4"/>
  <c r="Y20" i="4"/>
  <c r="H20" i="4"/>
  <c r="Y15" i="4"/>
  <c r="H15" i="4"/>
  <c r="Y19" i="4"/>
  <c r="H19" i="4"/>
  <c r="Y22" i="4"/>
  <c r="H22" i="4"/>
  <c r="W28" i="4"/>
  <c r="V31" i="4"/>
  <c r="U34" i="4"/>
  <c r="W36" i="4"/>
  <c r="V39" i="4"/>
  <c r="W34" i="4"/>
  <c r="U32" i="4"/>
  <c r="V29" i="4"/>
  <c r="U40" i="4"/>
  <c r="V37" i="4"/>
  <c r="U29" i="4"/>
  <c r="W31" i="4"/>
  <c r="V34" i="4"/>
  <c r="U37" i="4"/>
  <c r="W39" i="4"/>
  <c r="W37" i="4"/>
  <c r="U30" i="4"/>
  <c r="W32" i="4"/>
  <c r="V35" i="4"/>
  <c r="U38" i="4"/>
  <c r="W40" i="4"/>
  <c r="V32" i="4"/>
  <c r="V40" i="4"/>
  <c r="V30" i="4"/>
  <c r="U33" i="4"/>
  <c r="W35" i="4"/>
  <c r="V38" i="4"/>
  <c r="U35" i="4"/>
  <c r="W30" i="4"/>
  <c r="V33" i="4"/>
  <c r="U36" i="4"/>
  <c r="W38" i="4"/>
  <c r="W29" i="4"/>
  <c r="G29" i="4"/>
  <c r="H29" i="4" s="1"/>
  <c r="G37" i="4"/>
  <c r="H37" i="4" s="1"/>
  <c r="P32" i="4"/>
  <c r="P40" i="4"/>
  <c r="G36" i="4"/>
  <c r="H36" i="4" s="1"/>
  <c r="G35" i="4"/>
  <c r="H35" i="4" s="1"/>
  <c r="P30" i="4"/>
  <c r="P38" i="4"/>
  <c r="G33" i="4"/>
  <c r="H33" i="4" s="1"/>
  <c r="P28" i="4"/>
  <c r="G28" i="4"/>
  <c r="G34" i="4"/>
  <c r="P29" i="4"/>
  <c r="P37" i="4"/>
  <c r="G32" i="4"/>
  <c r="H32" i="4" s="1"/>
  <c r="G40" i="4"/>
  <c r="H40" i="4" s="1"/>
  <c r="P35" i="4"/>
  <c r="G30" i="4"/>
  <c r="H30" i="4" s="1"/>
  <c r="G38" i="4"/>
  <c r="P33" i="4"/>
  <c r="P36" i="4"/>
  <c r="P31" i="4"/>
  <c r="P39" i="4"/>
  <c r="G31" i="4"/>
  <c r="H31" i="4" s="1"/>
  <c r="G39" i="4"/>
  <c r="H39" i="4" s="1"/>
  <c r="P34" i="4"/>
  <c r="D45" i="4"/>
  <c r="H45" i="4"/>
  <c r="M45" i="4"/>
  <c r="N45" i="4"/>
  <c r="F45" i="4"/>
  <c r="K45" i="4"/>
  <c r="O45" i="4"/>
  <c r="E45" i="4"/>
  <c r="C45" i="4"/>
  <c r="G45" i="4"/>
  <c r="L45" i="4"/>
  <c r="P45" i="4"/>
  <c r="J45" i="4"/>
  <c r="I40" i="4"/>
  <c r="R40" i="4"/>
  <c r="S40" i="4" s="1"/>
  <c r="J67" i="2" s="1"/>
  <c r="AC26" i="4"/>
  <c r="R39" i="4"/>
  <c r="AD15" i="4"/>
  <c r="AB19" i="4"/>
  <c r="AD20" i="4"/>
  <c r="AC19" i="4"/>
  <c r="AC16" i="4"/>
  <c r="AD16" i="4"/>
  <c r="AC25" i="4"/>
  <c r="AB14" i="4"/>
  <c r="AB20" i="4"/>
  <c r="AB24" i="4"/>
  <c r="AC14" i="4"/>
  <c r="AD24" i="4"/>
  <c r="AB15" i="4"/>
  <c r="AC18" i="4"/>
  <c r="AD18" i="4"/>
  <c r="AD17" i="4"/>
  <c r="AC21" i="4"/>
  <c r="AD22" i="4"/>
  <c r="AD40" i="4"/>
  <c r="AD21" i="4"/>
  <c r="R37" i="4"/>
  <c r="R35" i="4"/>
  <c r="AC23" i="4"/>
  <c r="R33" i="4"/>
  <c r="AB22" i="4"/>
  <c r="R31" i="4"/>
  <c r="AC17" i="4"/>
  <c r="R29" i="4"/>
  <c r="P14" i="4"/>
  <c r="Y14" i="4" s="1"/>
  <c r="AB25" i="4"/>
  <c r="AB26" i="4"/>
  <c r="AB23" i="4"/>
  <c r="R28" i="4"/>
  <c r="R30" i="4"/>
  <c r="R32" i="4"/>
  <c r="R34" i="4"/>
  <c r="R36" i="4"/>
  <c r="R38" i="4"/>
  <c r="AB27" i="4"/>
  <c r="AB40" i="4"/>
  <c r="AE15" i="4"/>
  <c r="AG15" i="4" s="1"/>
  <c r="I15" i="4"/>
  <c r="AE21" i="4"/>
  <c r="I21" i="4"/>
  <c r="AE31" i="4"/>
  <c r="I31" i="4"/>
  <c r="AE35" i="4"/>
  <c r="I35" i="4"/>
  <c r="AE39" i="4"/>
  <c r="I39" i="4"/>
  <c r="AE18" i="4"/>
  <c r="I18" i="4"/>
  <c r="AE22" i="4"/>
  <c r="AG22" i="4" s="1"/>
  <c r="I22" i="4"/>
  <c r="AD29" i="4"/>
  <c r="AC29" i="4"/>
  <c r="AB29" i="4"/>
  <c r="AD33" i="4"/>
  <c r="AC33" i="4"/>
  <c r="AB33" i="4"/>
  <c r="AD37" i="4"/>
  <c r="AC37" i="4"/>
  <c r="AB37" i="4"/>
  <c r="AE23" i="4"/>
  <c r="I23" i="4"/>
  <c r="AE30" i="4"/>
  <c r="I30" i="4"/>
  <c r="AE34" i="4"/>
  <c r="I34" i="4"/>
  <c r="AE38" i="4"/>
  <c r="I38" i="4"/>
  <c r="AE16" i="4"/>
  <c r="I16" i="4"/>
  <c r="AE24" i="4"/>
  <c r="AG24" i="4" s="1"/>
  <c r="I24" i="4"/>
  <c r="AD28" i="4"/>
  <c r="AC28" i="4"/>
  <c r="AD32" i="4"/>
  <c r="AC32" i="4"/>
  <c r="AB32" i="4"/>
  <c r="AD36" i="4"/>
  <c r="AC36" i="4"/>
  <c r="AB36" i="4"/>
  <c r="AE19" i="4"/>
  <c r="I19" i="4"/>
  <c r="AE25" i="4"/>
  <c r="I25" i="4"/>
  <c r="AE29" i="4"/>
  <c r="I29" i="4"/>
  <c r="AE33" i="4"/>
  <c r="I33" i="4"/>
  <c r="AE37" i="4"/>
  <c r="I37" i="4"/>
  <c r="AC40" i="4"/>
  <c r="AE14" i="4"/>
  <c r="I14" i="4"/>
  <c r="AE26" i="4"/>
  <c r="I26" i="4"/>
  <c r="AB28" i="4"/>
  <c r="AD31" i="4"/>
  <c r="AC31" i="4"/>
  <c r="AB31" i="4"/>
  <c r="AD35" i="4"/>
  <c r="AC35" i="4"/>
  <c r="AB35" i="4"/>
  <c r="AD39" i="4"/>
  <c r="AC39" i="4"/>
  <c r="AB39" i="4"/>
  <c r="AE27" i="4"/>
  <c r="I27" i="4"/>
  <c r="AE28" i="4"/>
  <c r="I28" i="4"/>
  <c r="AE32" i="4"/>
  <c r="I32" i="4"/>
  <c r="AE36" i="4"/>
  <c r="I36" i="4"/>
  <c r="AE17" i="4"/>
  <c r="I17" i="4"/>
  <c r="B45" i="4"/>
  <c r="AE20" i="4"/>
  <c r="AG20" i="4" s="1"/>
  <c r="I20" i="4"/>
  <c r="AD30" i="4"/>
  <c r="AC30" i="4"/>
  <c r="AB30" i="4"/>
  <c r="AD34" i="4"/>
  <c r="AC34" i="4"/>
  <c r="AB34" i="4"/>
  <c r="AD38" i="4"/>
  <c r="AC38" i="4"/>
  <c r="AB38" i="4"/>
  <c r="AC27" i="4"/>
  <c r="AE40" i="4"/>
  <c r="Y34" i="4" l="1"/>
  <c r="H34" i="4"/>
  <c r="Y28" i="4"/>
  <c r="H28" i="4"/>
  <c r="Y38" i="4"/>
  <c r="H38" i="4"/>
  <c r="M44" i="4"/>
  <c r="Z24" i="4"/>
  <c r="J24" i="4"/>
  <c r="I51" i="2" s="1"/>
  <c r="O44" i="4"/>
  <c r="J26" i="4"/>
  <c r="I53" i="2" s="1"/>
  <c r="Z26" i="4"/>
  <c r="C44" i="4"/>
  <c r="Z15" i="4"/>
  <c r="J15" i="4"/>
  <c r="I42" i="2" s="1"/>
  <c r="L44" i="4"/>
  <c r="Z23" i="4"/>
  <c r="J23" i="4"/>
  <c r="I50" i="2" s="1"/>
  <c r="D44" i="4"/>
  <c r="Z16" i="4"/>
  <c r="J16" i="4"/>
  <c r="I43" i="2" s="1"/>
  <c r="B44" i="4"/>
  <c r="J14" i="4"/>
  <c r="I41" i="2" s="1"/>
  <c r="Z14" i="4"/>
  <c r="N44" i="4"/>
  <c r="J25" i="4"/>
  <c r="I52" i="2" s="1"/>
  <c r="Z25" i="4"/>
  <c r="H44" i="4"/>
  <c r="J20" i="4"/>
  <c r="I47" i="2" s="1"/>
  <c r="Z20" i="4"/>
  <c r="K44" i="4"/>
  <c r="J22" i="4"/>
  <c r="I49" i="2" s="1"/>
  <c r="Z22" i="4"/>
  <c r="Y33" i="4"/>
  <c r="Y29" i="4"/>
  <c r="E44" i="4"/>
  <c r="J17" i="4"/>
  <c r="I44" i="2" s="1"/>
  <c r="Z17" i="4"/>
  <c r="G44" i="4"/>
  <c r="Z19" i="4"/>
  <c r="J19" i="4"/>
  <c r="I46" i="2" s="1"/>
  <c r="Y40" i="4"/>
  <c r="P44" i="4"/>
  <c r="Z27" i="4"/>
  <c r="J27" i="4"/>
  <c r="I54" i="2" s="1"/>
  <c r="F44" i="4"/>
  <c r="J18" i="4"/>
  <c r="I45" i="2" s="1"/>
  <c r="Z18" i="4"/>
  <c r="J44" i="4"/>
  <c r="J21" i="4"/>
  <c r="I48" i="2" s="1"/>
  <c r="Z21" i="4"/>
  <c r="Y32" i="4"/>
  <c r="U44" i="4"/>
  <c r="J31" i="4"/>
  <c r="I58" i="2" s="1"/>
  <c r="Z31" i="4"/>
  <c r="Y39" i="4"/>
  <c r="AA44" i="4"/>
  <c r="Z37" i="4"/>
  <c r="J37" i="4"/>
  <c r="I64" i="2" s="1"/>
  <c r="X44" i="4"/>
  <c r="J34" i="4"/>
  <c r="I61" i="2" s="1"/>
  <c r="Z34" i="4"/>
  <c r="J40" i="4"/>
  <c r="I67" i="2" s="1"/>
  <c r="Z40" i="4"/>
  <c r="Y31" i="4"/>
  <c r="Y35" i="4"/>
  <c r="AC44" i="4"/>
  <c r="J39" i="4"/>
  <c r="I66" i="2" s="1"/>
  <c r="Z39" i="4"/>
  <c r="Y36" i="4"/>
  <c r="Z44" i="4"/>
  <c r="Z36" i="4"/>
  <c r="J36" i="4"/>
  <c r="I63" i="2" s="1"/>
  <c r="W44" i="4"/>
  <c r="Z33" i="4"/>
  <c r="J33" i="4"/>
  <c r="I60" i="2" s="1"/>
  <c r="S44" i="4"/>
  <c r="Z29" i="4"/>
  <c r="J29" i="4"/>
  <c r="I56" i="2" s="1"/>
  <c r="R44" i="4"/>
  <c r="J28" i="4"/>
  <c r="I55" i="2" s="1"/>
  <c r="Z28" i="4"/>
  <c r="Y44" i="4"/>
  <c r="Z35" i="4"/>
  <c r="J35" i="4"/>
  <c r="I62" i="2" s="1"/>
  <c r="T44" i="4"/>
  <c r="Z30" i="4"/>
  <c r="J30" i="4"/>
  <c r="I57" i="2" s="1"/>
  <c r="V44" i="4"/>
  <c r="J32" i="4"/>
  <c r="I59" i="2" s="1"/>
  <c r="Z32" i="4"/>
  <c r="AB44" i="4"/>
  <c r="Z38" i="4"/>
  <c r="J38" i="4"/>
  <c r="I65" i="2" s="1"/>
  <c r="Y30" i="4"/>
  <c r="Y37" i="4"/>
  <c r="W45" i="4"/>
  <c r="S33" i="4"/>
  <c r="J60" i="2" s="1"/>
  <c r="AB45" i="4"/>
  <c r="S38" i="4"/>
  <c r="J65" i="2" s="1"/>
  <c r="Y45" i="4"/>
  <c r="S35" i="4"/>
  <c r="J62" i="2" s="1"/>
  <c r="R45" i="4"/>
  <c r="S28" i="4"/>
  <c r="J55" i="2" s="1"/>
  <c r="Z45" i="4"/>
  <c r="S36" i="4"/>
  <c r="J63" i="2" s="1"/>
  <c r="AA45" i="4"/>
  <c r="S37" i="4"/>
  <c r="J64" i="2" s="1"/>
  <c r="AC45" i="4"/>
  <c r="S39" i="4"/>
  <c r="J66" i="2" s="1"/>
  <c r="X45" i="4"/>
  <c r="S34" i="4"/>
  <c r="J61" i="2" s="1"/>
  <c r="S45" i="4"/>
  <c r="S29" i="4"/>
  <c r="J56" i="2" s="1"/>
  <c r="V45" i="4"/>
  <c r="S32" i="4"/>
  <c r="J59" i="2" s="1"/>
  <c r="T45" i="4"/>
  <c r="S30" i="4"/>
  <c r="J57" i="2" s="1"/>
  <c r="U45" i="4"/>
  <c r="S31" i="4"/>
  <c r="J58" i="2" s="1"/>
  <c r="AG26" i="4"/>
  <c r="AG17" i="4"/>
  <c r="AF21" i="4"/>
  <c r="AF15" i="4"/>
  <c r="AG16" i="4"/>
  <c r="AF18" i="4"/>
  <c r="AF30" i="4"/>
  <c r="AG18" i="4"/>
  <c r="AG19" i="4"/>
  <c r="AG23" i="4"/>
  <c r="AG14" i="4"/>
  <c r="AG25" i="4"/>
  <c r="AG35" i="4"/>
  <c r="AG21" i="4"/>
  <c r="AG38" i="4"/>
  <c r="AG29" i="4"/>
  <c r="AF37" i="4"/>
  <c r="AF27" i="4"/>
  <c r="AF32" i="4"/>
  <c r="AF23" i="4"/>
  <c r="AF38" i="4"/>
  <c r="AF28" i="4"/>
  <c r="AG27" i="4"/>
  <c r="AF22" i="4"/>
  <c r="AG31" i="4"/>
  <c r="AF39" i="4"/>
  <c r="AG30" i="4"/>
  <c r="AG39" i="4"/>
  <c r="AF19" i="4"/>
  <c r="AF29" i="4"/>
  <c r="AF35" i="4"/>
  <c r="AG33" i="4"/>
  <c r="AF24" i="4"/>
  <c r="AF36" i="4"/>
  <c r="AF14" i="4"/>
  <c r="AF34" i="4"/>
  <c r="AG40" i="4"/>
  <c r="AG36" i="4"/>
  <c r="AG34" i="4"/>
  <c r="AF31" i="4"/>
  <c r="AF20" i="4"/>
  <c r="AF16" i="4"/>
  <c r="AG32" i="4"/>
  <c r="AG37" i="4"/>
  <c r="AF25" i="4"/>
  <c r="AF17" i="4"/>
  <c r="AF26" i="4"/>
  <c r="AF40" i="4"/>
  <c r="AG28" i="4"/>
  <c r="AF33" i="4"/>
</calcChain>
</file>

<file path=xl/comments1.xml><?xml version="1.0" encoding="utf-8"?>
<comments xmlns="http://schemas.openxmlformats.org/spreadsheetml/2006/main">
  <authors>
    <author>Das, Mitali</author>
  </authors>
  <commentList>
    <comment ref="M1" authorId="0" shapeId="0">
      <text>
        <r>
          <rPr>
            <b/>
            <sz val="9"/>
            <color indexed="81"/>
            <rFont val="Tahoma"/>
            <family val="2"/>
          </rPr>
          <t xml:space="preserve">Das, Mitali
</t>
        </r>
        <r>
          <rPr>
            <sz val="9"/>
            <color indexed="81"/>
            <rFont val="Tahoma"/>
            <family val="2"/>
          </rPr>
          <t>From regression of a/gdp on time trend</t>
        </r>
      </text>
    </comment>
  </commentList>
</comments>
</file>

<file path=xl/sharedStrings.xml><?xml version="1.0" encoding="utf-8"?>
<sst xmlns="http://schemas.openxmlformats.org/spreadsheetml/2006/main" count="4594" uniqueCount="312">
  <si>
    <t>Billions</t>
  </si>
  <si>
    <t>%</t>
  </si>
  <si>
    <t>Display_scale</t>
  </si>
  <si>
    <t>NX /GDP</t>
  </si>
  <si>
    <t>Transfers/GDP</t>
  </si>
  <si>
    <t>NX incl. Transfers/GDP</t>
  </si>
  <si>
    <t>GDP</t>
  </si>
  <si>
    <t>Assets</t>
  </si>
  <si>
    <t>Liabilities</t>
  </si>
  <si>
    <t>Real GDP</t>
  </si>
  <si>
    <t>CPI</t>
  </si>
  <si>
    <t>Inflation</t>
  </si>
  <si>
    <t>Yield on Assets</t>
  </si>
  <si>
    <t>Yield on Liabilities</t>
  </si>
  <si>
    <t>REER</t>
  </si>
  <si>
    <t>CA/GDP</t>
  </si>
  <si>
    <t>NX/GDP</t>
  </si>
  <si>
    <t>Net Inv. Income/GDP</t>
  </si>
  <si>
    <t>Secondary Income/GDP</t>
  </si>
  <si>
    <t>Assets: FDI</t>
  </si>
  <si>
    <t>Liabilities: FDI</t>
  </si>
  <si>
    <t>Assets: Derivatives</t>
  </si>
  <si>
    <t>Liabilties: Derivatives</t>
  </si>
  <si>
    <t>Assets: Other</t>
  </si>
  <si>
    <t>Liabilities: Other</t>
  </si>
  <si>
    <t>Assets: Portfolio</t>
  </si>
  <si>
    <t>Liabilities: Portfolio</t>
  </si>
  <si>
    <t>Assets: Reserves</t>
  </si>
  <si>
    <t>BEA</t>
  </si>
  <si>
    <t>WEO</t>
  </si>
  <si>
    <t>Income Credit BEA</t>
  </si>
  <si>
    <t>Income Debit BEA</t>
  </si>
  <si>
    <t>Income Credit WEO</t>
  </si>
  <si>
    <t>Income Debit WEO</t>
  </si>
  <si>
    <t>Assets BEA</t>
  </si>
  <si>
    <t>Liabilities BEA</t>
  </si>
  <si>
    <t>Assets WEO</t>
  </si>
  <si>
    <t>Liabilities WEO</t>
  </si>
  <si>
    <t>Green cells are WEO, above those (historical) from BEA</t>
  </si>
  <si>
    <t>IFS</t>
  </si>
  <si>
    <t>real GDP growth rate</t>
  </si>
  <si>
    <t>nominal NX/GDP, incl. transfers</t>
  </si>
  <si>
    <t>real YOA</t>
  </si>
  <si>
    <t>real YOL</t>
  </si>
  <si>
    <t>a/gdp</t>
  </si>
  <si>
    <t>l/gdp</t>
  </si>
  <si>
    <t>Real returns on assets, excluding ex rate revaluation</t>
  </si>
  <si>
    <t>Real returns on liabilities excluding ex rate revaluation</t>
  </si>
  <si>
    <t>WEO and BEA</t>
  </si>
  <si>
    <t>Table 1.3. Change in the Yearend U.S. Net International Investment Position</t>
  </si>
  <si>
    <t xml:space="preserve">[Millions of dollars] </t>
  </si>
  <si>
    <t xml:space="preserve">Bureau of Economic Analysis </t>
  </si>
  <si>
    <t>Release Date: March 29, 2017 - Next Release Date: June 28, 2017</t>
  </si>
  <si>
    <t> Line</t>
  </si>
  <si>
    <t> Type of investment</t>
  </si>
  <si>
    <t> Yearend position, 2002</t>
  </si>
  <si>
    <t>Change in position in 2003</t>
  </si>
  <si>
    <t> Yearend position, 2003</t>
  </si>
  <si>
    <t>Change in position in 2004</t>
  </si>
  <si>
    <t> Yearend position, 2004</t>
  </si>
  <si>
    <t>Change in position in 2005</t>
  </si>
  <si>
    <t> Yearend position, 2005</t>
  </si>
  <si>
    <t>Change in position in 2006</t>
  </si>
  <si>
    <t> Yearend position, 2006</t>
  </si>
  <si>
    <t>Change in position in 2007</t>
  </si>
  <si>
    <t> Yearend position, 2007</t>
  </si>
  <si>
    <t>Change in position in 2008</t>
  </si>
  <si>
    <t> Yearend position, 2008</t>
  </si>
  <si>
    <t>Change in position in 2009</t>
  </si>
  <si>
    <t> Yearend position, 2009</t>
  </si>
  <si>
    <t>Change in position in 2010</t>
  </si>
  <si>
    <t> Yearend position, 2010</t>
  </si>
  <si>
    <t>Change in position in 2011</t>
  </si>
  <si>
    <t> Yearend position, 2011</t>
  </si>
  <si>
    <t>Change in position in 2012</t>
  </si>
  <si>
    <t> Yearend position, 2012</t>
  </si>
  <si>
    <t>Change in position in 2013</t>
  </si>
  <si>
    <t> Yearend position, 2013</t>
  </si>
  <si>
    <t>Change in position in 2014</t>
  </si>
  <si>
    <t> Yearend position, 2014</t>
  </si>
  <si>
    <t>Change in position in 2015</t>
  </si>
  <si>
    <t> Yearend position, 2015</t>
  </si>
  <si>
    <t> Total</t>
  </si>
  <si>
    <t>Attributable to:</t>
  </si>
  <si>
    <t> Financial-account transactions</t>
  </si>
  <si>
    <t>Other changes in position</t>
  </si>
  <si>
    <t>Total</t>
  </si>
  <si>
    <t>Price changes</t>
  </si>
  <si>
    <t>Exchange-rate changes /1/</t>
  </si>
  <si>
    <t>Changes in volume and valuation n.i.e. /2/</t>
  </si>
  <si>
    <t>U.S. net international investment position (line 4 less line 35)</t>
  </si>
  <si>
    <t>/4/</t>
  </si>
  <si>
    <t xml:space="preserve">    Net international investment position excluding financial derivatives (line 5 less line 36)</t>
  </si>
  <si>
    <t xml:space="preserve">    Financial derivatives other than reserves, net (line 6 less line 37) /3/</t>
  </si>
  <si>
    <t>n.a.</t>
  </si>
  <si>
    <t xml:space="preserve">  U.S. assets</t>
  </si>
  <si>
    <t>/3/</t>
  </si>
  <si>
    <t xml:space="preserve">      Assets excluding financial derivatives (sum of lines 7, 10, 21, and 26)</t>
  </si>
  <si>
    <t xml:space="preserve">      Financial derivatives other than reserves, gross positive fair value (line 15)</t>
  </si>
  <si>
    <t> </t>
  </si>
  <si>
    <t xml:space="preserve">    By functional category:</t>
  </si>
  <si>
    <t xml:space="preserve">      Direct investment at market value</t>
  </si>
  <si>
    <t xml:space="preserve">        Equity</t>
  </si>
  <si>
    <t xml:space="preserve">        Debt instruments</t>
  </si>
  <si>
    <t>.....</t>
  </si>
  <si>
    <t xml:space="preserve">      Portfolio investment</t>
  </si>
  <si>
    <t xml:space="preserve">        Equity and investment fund shares</t>
  </si>
  <si>
    <t xml:space="preserve">        Debt securities</t>
  </si>
  <si>
    <t xml:space="preserve">          Short term</t>
  </si>
  <si>
    <t xml:space="preserve">          Long term</t>
  </si>
  <si>
    <t xml:space="preserve">      Financial derivatives other than reserves, gross positive fair value</t>
  </si>
  <si>
    <t xml:space="preserve">        Over-the-counter contracts</t>
  </si>
  <si>
    <t xml:space="preserve">          Single-currency interest rate contracts</t>
  </si>
  <si>
    <t xml:space="preserve">          Foreign exchange contracts</t>
  </si>
  <si>
    <t xml:space="preserve">          Other contracts</t>
  </si>
  <si>
    <t xml:space="preserve">        Exchange-traded contracts</t>
  </si>
  <si>
    <t xml:space="preserve">      Other investment</t>
  </si>
  <si>
    <t xml:space="preserve">        Currency and deposits</t>
  </si>
  <si>
    <t xml:space="preserve">        Loans</t>
  </si>
  <si>
    <t xml:space="preserve">        Insurance technical reserves</t>
  </si>
  <si>
    <t xml:space="preserve">        Trade credit and advances</t>
  </si>
  <si>
    <t xml:space="preserve">      Reserve assets</t>
  </si>
  <si>
    <t xml:space="preserve">        Monetary gold</t>
  </si>
  <si>
    <t xml:space="preserve">        Special drawing rights</t>
  </si>
  <si>
    <t xml:space="preserve">        Reserve position in the International Monetary Fund</t>
  </si>
  <si>
    <t xml:space="preserve">        Other reserve assets</t>
  </si>
  <si>
    <t xml:space="preserve">          Currency and deposits</t>
  </si>
  <si>
    <t xml:space="preserve">          Securities</t>
  </si>
  <si>
    <t xml:space="preserve">          Financial derivatives</t>
  </si>
  <si>
    <t xml:space="preserve">          Other claims</t>
  </si>
  <si>
    <t xml:space="preserve">  U.S. liabilities</t>
  </si>
  <si>
    <t xml:space="preserve">      Liabilities excluding financial derivatives (sum of lines 38, 41, and 56)</t>
  </si>
  <si>
    <t xml:space="preserve">      Financial derivatives other than reserves, gross negative fair value (line 50)</t>
  </si>
  <si>
    <t xml:space="preserve">            Treasury bills and certificates</t>
  </si>
  <si>
    <t xml:space="preserve">            Other short-term securities</t>
  </si>
  <si>
    <t xml:space="preserve">            Treasury bonds and notes</t>
  </si>
  <si>
    <t xml:space="preserve">            Other long-term securities</t>
  </si>
  <si>
    <t xml:space="preserve">      Financial derivatives other than reserves, gross negative fair value</t>
  </si>
  <si>
    <t xml:space="preserve">        Special drawing rights allocations</t>
  </si>
  <si>
    <t>Legend / Footnotes:</t>
  </si>
  <si>
    <t>0 Transactions or other changes are possible but are zero for a given period.</t>
  </si>
  <si>
    <t>(*) Transactions or other changes between zero and +/- $500,000.</t>
  </si>
  <si>
    <t>n.a. Not available</t>
  </si>
  <si>
    <t>..... Not applicable</t>
  </si>
  <si>
    <t>1. Represents gains or losses on foreign-currency-denominated assets and liabilities due to their revaluation at current exchange rates.</t>
  </si>
  <si>
    <t>2. Includes changes due to year-to-year shifts in the composition of reporting panels and to the incorporation of more comprehensive survey results.  Also includes capital gains and losses of direct investment affiliates and changes in positions that cannot be allocated to financial transactions, price changes, or exchange-rate changes.</t>
  </si>
  <si>
    <t>3. Financial transactions and other changes in financial derivatives positions are available only on a net basis, which is shown on line 3; they are not separately available for gross positive fair values and gross negative fair values of financial derivatives.</t>
  </si>
  <si>
    <t>4. Data are not separately available for price changes, exchange-rate changes, and changes in volume and valuation not included elsewhere.</t>
  </si>
  <si>
    <t>NIIP</t>
  </si>
  <si>
    <t>Real</t>
  </si>
  <si>
    <t>Exchange Rate</t>
  </si>
  <si>
    <t>Price and Other</t>
  </si>
  <si>
    <t>Price</t>
  </si>
  <si>
    <t>Net</t>
  </si>
  <si>
    <t>Exchange rate</t>
  </si>
  <si>
    <t>Price and other</t>
  </si>
  <si>
    <t>Yield</t>
  </si>
  <si>
    <t>without ER</t>
  </si>
  <si>
    <t>Net capital gains (Exchange rates), %</t>
  </si>
  <si>
    <t>Net capital gains (Asset prices and other), %</t>
  </si>
  <si>
    <t>Net capital gains (Asset prices ), %</t>
  </si>
  <si>
    <t>Yield differential, %</t>
  </si>
  <si>
    <t>Total returns on assets due to:</t>
  </si>
  <si>
    <t>Total returns on liabilities due to:</t>
  </si>
  <si>
    <t>BEA decomposition goes through only 2015 thus far</t>
  </si>
  <si>
    <t>US Historical and Forecast Data</t>
  </si>
  <si>
    <t>US VAR data</t>
  </si>
  <si>
    <t>Sheet</t>
  </si>
  <si>
    <t>[Millions of dollars]</t>
  </si>
  <si>
    <t>Bureau of Economic Analysis</t>
  </si>
  <si>
    <t>Release Date: March 21, 2017 - Next Release Date: June 20, 2017</t>
  </si>
  <si>
    <t>Current account</t>
  </si>
  <si>
    <t>Exports of goods and services and income receipts (credits)</t>
  </si>
  <si>
    <t xml:space="preserve">  Exports of goods and services</t>
  </si>
  <si>
    <t xml:space="preserve">    Goods</t>
  </si>
  <si>
    <t xml:space="preserve">    Services</t>
  </si>
  <si>
    <t xml:space="preserve">  Primary income receipts</t>
  </si>
  <si>
    <t xml:space="preserve">  Primary income payments</t>
  </si>
  <si>
    <t>1960</t>
  </si>
  <si>
    <t>1961 </t>
  </si>
  <si>
    <t>1962</t>
  </si>
  <si>
    <t>1963 </t>
  </si>
  <si>
    <t>1964</t>
  </si>
  <si>
    <t>1965 </t>
  </si>
  <si>
    <t>1966</t>
  </si>
  <si>
    <t>1967 </t>
  </si>
  <si>
    <t>1968</t>
  </si>
  <si>
    <t>1969 </t>
  </si>
  <si>
    <t>1970</t>
  </si>
  <si>
    <t>1971 </t>
  </si>
  <si>
    <t>1972</t>
  </si>
  <si>
    <t>1973 </t>
  </si>
  <si>
    <t>1974</t>
  </si>
  <si>
    <t>1975 </t>
  </si>
  <si>
    <t>1976</t>
  </si>
  <si>
    <t>1977 </t>
  </si>
  <si>
    <t>1978</t>
  </si>
  <si>
    <t>1979 </t>
  </si>
  <si>
    <t>1980</t>
  </si>
  <si>
    <t>1981 </t>
  </si>
  <si>
    <t>1982</t>
  </si>
  <si>
    <t>1983 </t>
  </si>
  <si>
    <t>1984</t>
  </si>
  <si>
    <t>1985 </t>
  </si>
  <si>
    <t>1986</t>
  </si>
  <si>
    <t>1987 </t>
  </si>
  <si>
    <t>1988</t>
  </si>
  <si>
    <t>1989 </t>
  </si>
  <si>
    <t>1990</t>
  </si>
  <si>
    <t>1991 </t>
  </si>
  <si>
    <t>1992</t>
  </si>
  <si>
    <t>1993 </t>
  </si>
  <si>
    <t>1994</t>
  </si>
  <si>
    <t>1995 </t>
  </si>
  <si>
    <t>1996</t>
  </si>
  <si>
    <t>1997 </t>
  </si>
  <si>
    <t>1998</t>
  </si>
  <si>
    <t>1999 </t>
  </si>
  <si>
    <t>2000</t>
  </si>
  <si>
    <t>2001 </t>
  </si>
  <si>
    <t>2002</t>
  </si>
  <si>
    <t>2003 </t>
  </si>
  <si>
    <t>2004</t>
  </si>
  <si>
    <t>2005 </t>
  </si>
  <si>
    <t>2006</t>
  </si>
  <si>
    <t>2007 </t>
  </si>
  <si>
    <t>2008</t>
  </si>
  <si>
    <t>2009 </t>
  </si>
  <si>
    <t>2010</t>
  </si>
  <si>
    <t>2011 </t>
  </si>
  <si>
    <t>2012</t>
  </si>
  <si>
    <t>2013 </t>
  </si>
  <si>
    <t>2014</t>
  </si>
  <si>
    <t>2015 </t>
  </si>
  <si>
    <t>2016</t>
  </si>
  <si>
    <t xml:space="preserve"> </t>
  </si>
  <si>
    <t>Table 3b. Changes in U.S.-Owned Assets Abroad</t>
  </si>
  <si>
    <t> Year</t>
  </si>
  <si>
    <t> Position Beginning</t>
  </si>
  <si>
    <t>Changes in position excluding financial derivatives </t>
  </si>
  <si>
    <t> Changes in financial derivatives /3/</t>
  </si>
  <si>
    <t> Position Ending</t>
  </si>
  <si>
    <t>Attributable to: </t>
  </si>
  <si>
    <t> Financial flows</t>
  </si>
  <si>
    <t>Valuation adjustments</t>
  </si>
  <si>
    <t>Exchange-rate changes /1/ </t>
  </si>
  <si>
    <t>Other changes /2/</t>
  </si>
  <si>
    <t>(a) </t>
  </si>
  <si>
    <t>(b)</t>
  </si>
  <si>
    <t>(c) </t>
  </si>
  <si>
    <t>(d)</t>
  </si>
  <si>
    <t>(a+b+c+d) </t>
  </si>
  <si>
    <t>1989</t>
  </si>
  <si>
    <t>With direct investment at current cost</t>
  </si>
  <si>
    <t>1991</t>
  </si>
  <si>
    <t>1993</t>
  </si>
  <si>
    <t>1995</t>
  </si>
  <si>
    <t>1997</t>
  </si>
  <si>
    <t>1999</t>
  </si>
  <si>
    <t>2001</t>
  </si>
  <si>
    <t>2003</t>
  </si>
  <si>
    <t>2005/4/</t>
  </si>
  <si>
    <t>2007</t>
  </si>
  <si>
    <t>2009</t>
  </si>
  <si>
    <t>2011</t>
  </si>
  <si>
    <t>* Less than $500,000 (+/-)</t>
  </si>
  <si>
    <t>2. Includes changes in coverage, capital gains and losses of direct investment affiliates, and other adjustments to the value of assets and liabilities.</t>
  </si>
  <si>
    <t>3. Represents the total change in the fair values of financial derivatives, first available in 2006.  Financial flows and valuation adjustment components of the total change in fair market values of financial derivatives are not separately available.</t>
  </si>
  <si>
    <t>4. The "Other changes" and "Position Ending" for 2005 include new derivatives position data.</t>
  </si>
  <si>
    <t>Table 3c. Changes in Foreign-Owned Assets in the United States</t>
  </si>
  <si>
    <t>Rows 45 and 46 are linked to the BEA data in rows 52-89</t>
  </si>
  <si>
    <t>Total return without ER valuation</t>
  </si>
  <si>
    <t>BEA Table 1.1. U.S. International Transactions</t>
  </si>
  <si>
    <t>BEA Table 1.3. Change in the Yearend U.S. Net International Investment Position</t>
  </si>
  <si>
    <t>Release Date: June 30, 2015 - Next Release Date: September 29, 2015</t>
  </si>
  <si>
    <t>GDP in million $ (from WEO)</t>
  </si>
  <si>
    <t>Valuation : Price and Ex rates, mln $</t>
  </si>
  <si>
    <t>Price revaluation, % of assets</t>
  </si>
  <si>
    <t>Ex rate revaluation, % of assets</t>
  </si>
  <si>
    <t>Price + Other, % of assets</t>
  </si>
  <si>
    <t>Assets minus changes due to ER/GDP</t>
  </si>
  <si>
    <t>Assets from all changes/GDP</t>
  </si>
  <si>
    <t>Release Date: September 29, 2015 - Next Release Date: December 29, 2015</t>
  </si>
  <si>
    <t>Price revaluation, % of GDP</t>
  </si>
  <si>
    <t>Price revaluation, % of liabilities</t>
  </si>
  <si>
    <t>Ex rate revaluation, % of liabilities</t>
  </si>
  <si>
    <t>Price + Other, revaluation % of liabilities</t>
  </si>
  <si>
    <t>This sheet calculates total returns using worksheets: BEA NIIP Table 1.3 (for valuation from 2003-15), BEA BOP Table 1.1 (for yields), BEA Table 3B (Asset valuation from 1989-2002), BEA Table 3C (Liability Valuation from 1989-2002)</t>
  </si>
  <si>
    <t>Rea Yield on Assets</t>
  </si>
  <si>
    <t>Real Yield on Liabilities</t>
  </si>
  <si>
    <t>BEA (all historical); WEO (all forecasts and inflation)</t>
  </si>
  <si>
    <t>Variable:</t>
  </si>
  <si>
    <t>Source:</t>
  </si>
  <si>
    <t>Unit:</t>
  </si>
  <si>
    <t>index</t>
  </si>
  <si>
    <t>Deflated, Net Returns</t>
  </si>
  <si>
    <t xml:space="preserve">Data used in VAR  </t>
  </si>
  <si>
    <t>Total Returns</t>
  </si>
  <si>
    <t>BEA NIIP Table 1.3</t>
  </si>
  <si>
    <t>BEA Table 3b, asset valn</t>
  </si>
  <si>
    <t>Previously, BEA provided valuation decomposition separately for assets and liabilities; 1989-2012</t>
  </si>
  <si>
    <t>BEA Table 3b, liab valn</t>
  </si>
  <si>
    <t>Yields BEA 1.1 and 1.3</t>
  </si>
  <si>
    <t>BOP and NIIP data from BEA for yields</t>
  </si>
  <si>
    <t>Raw Data and Sources for all  variables except returns</t>
  </si>
  <si>
    <t xml:space="preserve">Valuation and Yields </t>
  </si>
  <si>
    <t>BEA Decomposition of Valuation from 2003-15</t>
  </si>
  <si>
    <t>Deflated total return without ER valuation</t>
  </si>
  <si>
    <t>Total Return Deflated</t>
  </si>
  <si>
    <t>Real returns on assets</t>
  </si>
  <si>
    <t>Real returns on liabilities</t>
  </si>
  <si>
    <t>detrended a/gdp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</si>
</sst>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
  </numFmts>
  <fonts count="32" x14ac:knownFonts="1">
    <font>
      <sz val="11"/>
      <color theme="1"/>
      <name val="Calibri"/>
      <family val="2"/>
      <scheme val="minor"/>
    </font>
    <font>
      <sz val="11"/>
      <color theme="1"/>
      <name val="Calibri"/>
      <family val="2"/>
      <scheme val="minor"/>
    </font>
    <font>
      <sz val="9"/>
      <color theme="1"/>
      <name val="Arial"/>
      <family val="2"/>
    </font>
    <font>
      <b/>
      <sz val="9"/>
      <color theme="1"/>
      <name val="Arial"/>
      <family val="2"/>
    </font>
    <font>
      <sz val="9"/>
      <color theme="1"/>
      <name val="Calibri"/>
      <family val="2"/>
      <scheme val="minor"/>
    </font>
    <font>
      <sz val="8"/>
      <name val="Arial"/>
      <family val="2"/>
    </font>
    <font>
      <sz val="9"/>
      <name val="Arial"/>
      <family val="2"/>
    </font>
    <font>
      <b/>
      <sz val="9"/>
      <name val="Arial"/>
      <family val="2"/>
    </font>
    <font>
      <sz val="10"/>
      <color theme="1"/>
      <name val="Arial"/>
      <family val="2"/>
    </font>
    <font>
      <sz val="10"/>
      <name val="Arial"/>
      <family val="2"/>
    </font>
    <font>
      <b/>
      <sz val="10"/>
      <color theme="1"/>
      <name val="Arial"/>
      <family val="2"/>
    </font>
    <font>
      <b/>
      <sz val="10"/>
      <name val="Arial"/>
      <family val="2"/>
    </font>
    <font>
      <sz val="10"/>
      <color theme="1"/>
      <name val="Calibri"/>
      <family val="2"/>
      <scheme val="minor"/>
    </font>
    <font>
      <b/>
      <sz val="10"/>
      <color indexed="9"/>
      <name val="Arial"/>
      <family val="2"/>
    </font>
    <font>
      <b/>
      <sz val="10"/>
      <color theme="1"/>
      <name val="Calibri"/>
      <family val="2"/>
      <scheme val="minor"/>
    </font>
    <font>
      <i/>
      <sz val="9"/>
      <color theme="1"/>
      <name val="Arial"/>
      <family val="2"/>
    </font>
    <font>
      <sz val="13"/>
      <name val="Arial"/>
      <family val="2"/>
    </font>
    <font>
      <b/>
      <i/>
      <sz val="15"/>
      <name val="Arial"/>
      <family val="2"/>
    </font>
    <font>
      <i/>
      <sz val="10"/>
      <name val="Arial"/>
      <family val="2"/>
    </font>
    <font>
      <b/>
      <sz val="13"/>
      <color theme="1"/>
      <name val="Calibri"/>
      <family val="2"/>
      <scheme val="minor"/>
    </font>
    <font>
      <b/>
      <i/>
      <sz val="11"/>
      <name val="Arial"/>
      <family val="2"/>
    </font>
    <font>
      <sz val="11"/>
      <name val="Arial"/>
      <family val="2"/>
    </font>
    <font>
      <b/>
      <sz val="11"/>
      <color theme="1"/>
      <name val="Calibri"/>
      <family val="2"/>
      <scheme val="minor"/>
    </font>
    <font>
      <sz val="9"/>
      <color indexed="9"/>
      <name val="Arial"/>
      <family val="2"/>
    </font>
    <font>
      <i/>
      <sz val="9"/>
      <color theme="1"/>
      <name val="Calibri"/>
      <family val="2"/>
      <scheme val="minor"/>
    </font>
    <font>
      <b/>
      <i/>
      <sz val="9"/>
      <color theme="1"/>
      <name val="Arial"/>
      <family val="2"/>
    </font>
    <font>
      <sz val="8"/>
      <color theme="1"/>
      <name val="Arial"/>
      <family val="2"/>
    </font>
    <font>
      <sz val="12"/>
      <color theme="1"/>
      <name val="Arial"/>
      <family val="2"/>
    </font>
    <font>
      <b/>
      <sz val="11"/>
      <name val="Arial"/>
      <family val="2"/>
    </font>
    <font>
      <sz val="11"/>
      <color theme="1"/>
      <name val="Arial"/>
      <family val="2"/>
    </font>
    <font>
      <sz val="9"/>
      <color indexed="81"/>
      <name val="Tahoma"/>
      <family val="2"/>
    </font>
    <font>
      <b/>
      <sz val="9"/>
      <color indexed="81"/>
      <name val="Tahoma"/>
      <family val="2"/>
    </font>
  </fonts>
  <fills count="11">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indexed="56"/>
        <bgColor indexed="23"/>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0" tint="-4.9989318521683403E-2"/>
        <bgColor indexed="64"/>
      </patternFill>
    </fill>
  </fills>
  <borders count="6">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style="thin">
        <color indexed="9"/>
      </left>
      <right/>
      <top/>
      <bottom/>
      <diagonal/>
    </border>
  </borders>
  <cellStyleXfs count="5">
    <xf numFmtId="0" fontId="0" fillId="0" borderId="0"/>
    <xf numFmtId="9" fontId="1" fillId="0" borderId="0" applyFont="0" applyFill="0" applyBorder="0" applyAlignment="0" applyProtection="0"/>
    <xf numFmtId="0" fontId="5" fillId="0" borderId="0"/>
    <xf numFmtId="0" fontId="9" fillId="0" borderId="0"/>
    <xf numFmtId="9" fontId="9" fillId="0" borderId="0" applyFont="0" applyFill="0" applyBorder="0" applyAlignment="0" applyProtection="0"/>
  </cellStyleXfs>
  <cellXfs count="198">
    <xf numFmtId="0" fontId="0" fillId="0" borderId="0" xfId="0"/>
    <xf numFmtId="0" fontId="2" fillId="0" borderId="0" xfId="0" applyFont="1" applyBorder="1" applyAlignment="1">
      <alignment wrapText="1"/>
    </xf>
    <xf numFmtId="0" fontId="2" fillId="0" borderId="0" xfId="0" applyFont="1" applyBorder="1" applyAlignment="1">
      <alignment horizontal="center" wrapText="1"/>
    </xf>
    <xf numFmtId="0" fontId="2" fillId="0" borderId="0" xfId="0" applyFont="1" applyBorder="1" applyAlignment="1">
      <alignment horizontal="center" vertical="center" wrapText="1"/>
    </xf>
    <xf numFmtId="0" fontId="2" fillId="0" borderId="0" xfId="0" applyFont="1" applyBorder="1"/>
    <xf numFmtId="0" fontId="2" fillId="2" borderId="0" xfId="0" applyFont="1" applyFill="1" applyBorder="1" applyAlignment="1">
      <alignment horizontal="center" wrapText="1"/>
    </xf>
    <xf numFmtId="0" fontId="2" fillId="3" borderId="0" xfId="0" applyFont="1" applyFill="1" applyBorder="1" applyAlignment="1">
      <alignment horizontal="center" wrapText="1"/>
    </xf>
    <xf numFmtId="0" fontId="2" fillId="0" borderId="0" xfId="0" applyFont="1" applyFill="1" applyBorder="1" applyAlignment="1">
      <alignment horizontal="center" wrapText="1"/>
    </xf>
    <xf numFmtId="0" fontId="2" fillId="0" borderId="0" xfId="0" applyFont="1" applyBorder="1" applyAlignment="1">
      <alignment vertical="center"/>
    </xf>
    <xf numFmtId="0" fontId="2" fillId="0" borderId="0" xfId="0" applyFont="1" applyFill="1" applyBorder="1" applyAlignment="1">
      <alignment horizontal="center" vertical="center" wrapText="1"/>
    </xf>
    <xf numFmtId="0" fontId="2" fillId="0" borderId="0" xfId="0" applyFont="1" applyBorder="1" applyAlignment="1">
      <alignment horizontal="center" vertical="center"/>
    </xf>
    <xf numFmtId="2" fontId="2" fillId="0" borderId="0" xfId="0" applyNumberFormat="1" applyFont="1" applyBorder="1" applyAlignment="1">
      <alignment horizontal="center" vertical="center" wrapText="1"/>
    </xf>
    <xf numFmtId="1" fontId="2" fillId="0" borderId="0" xfId="0" applyNumberFormat="1" applyFont="1" applyBorder="1" applyAlignment="1">
      <alignment horizontal="center" vertical="center" wrapText="1"/>
    </xf>
    <xf numFmtId="1" fontId="2" fillId="0" borderId="0" xfId="0" applyNumberFormat="1" applyFont="1" applyBorder="1" applyAlignment="1">
      <alignment horizontal="center" vertical="center"/>
    </xf>
    <xf numFmtId="0" fontId="4" fillId="2" borderId="0" xfId="0" applyFont="1" applyFill="1"/>
    <xf numFmtId="0" fontId="4" fillId="3" borderId="0" xfId="0" applyFont="1" applyFill="1"/>
    <xf numFmtId="0" fontId="4" fillId="0" borderId="0" xfId="0" applyFont="1" applyFill="1"/>
    <xf numFmtId="0" fontId="2" fillId="0" borderId="0" xfId="0" applyFont="1" applyFill="1" applyBorder="1"/>
    <xf numFmtId="2" fontId="2" fillId="0" borderId="0" xfId="0" applyNumberFormat="1" applyFont="1" applyBorder="1" applyAlignment="1">
      <alignment horizontal="center" vertical="center"/>
    </xf>
    <xf numFmtId="0" fontId="6" fillId="0" borderId="0" xfId="2" applyFont="1" applyFill="1" applyAlignment="1" applyProtection="1">
      <alignment horizontal="center" vertical="center"/>
      <protection locked="0"/>
    </xf>
    <xf numFmtId="0" fontId="7" fillId="0" borderId="0" xfId="2" applyFont="1" applyFill="1" applyBorder="1" applyAlignment="1" applyProtection="1">
      <alignment horizontal="left" vertical="top" indent="2"/>
      <protection locked="0"/>
    </xf>
    <xf numFmtId="0" fontId="7" fillId="0" borderId="0" xfId="2" applyFont="1" applyFill="1" applyBorder="1" applyAlignment="1" applyProtection="1">
      <alignment horizontal="left" vertical="top"/>
      <protection locked="0"/>
    </xf>
    <xf numFmtId="0" fontId="7" fillId="0" borderId="0" xfId="2" applyFont="1" applyFill="1" applyBorder="1" applyAlignment="1" applyProtection="1">
      <alignment horizontal="left" vertical="top" indent="3"/>
      <protection locked="0"/>
    </xf>
    <xf numFmtId="1" fontId="2" fillId="0" borderId="0" xfId="0" applyNumberFormat="1" applyFont="1" applyBorder="1"/>
    <xf numFmtId="164" fontId="2" fillId="0" borderId="0" xfId="1" applyNumberFormat="1" applyFont="1" applyBorder="1" applyAlignment="1">
      <alignment horizontal="center" vertical="center"/>
    </xf>
    <xf numFmtId="0" fontId="7" fillId="0" borderId="0" xfId="2" applyFont="1" applyFill="1" applyBorder="1" applyAlignment="1" applyProtection="1">
      <alignment horizontal="left" vertical="top" indent="1"/>
      <protection locked="0"/>
    </xf>
    <xf numFmtId="165" fontId="2" fillId="0" borderId="0" xfId="0" applyNumberFormat="1" applyFont="1" applyBorder="1" applyAlignment="1">
      <alignment horizontal="center" vertical="center"/>
    </xf>
    <xf numFmtId="165" fontId="2" fillId="2" borderId="0" xfId="0" applyNumberFormat="1" applyFont="1" applyFill="1" applyBorder="1" applyAlignment="1">
      <alignment horizontal="center" vertical="center"/>
    </xf>
    <xf numFmtId="166" fontId="4" fillId="0" borderId="0" xfId="0" applyNumberFormat="1" applyFont="1" applyFill="1"/>
    <xf numFmtId="1" fontId="2" fillId="0" borderId="0" xfId="1" applyNumberFormat="1" applyFont="1" applyBorder="1" applyAlignment="1">
      <alignment horizontal="center" vertical="center"/>
    </xf>
    <xf numFmtId="1" fontId="4" fillId="2" borderId="0" xfId="0" applyNumberFormat="1" applyFont="1" applyFill="1"/>
    <xf numFmtId="1" fontId="2" fillId="3" borderId="0" xfId="0" applyNumberFormat="1" applyFont="1" applyFill="1" applyBorder="1"/>
    <xf numFmtId="1" fontId="2" fillId="2" borderId="0" xfId="0" applyNumberFormat="1" applyFont="1" applyFill="1" applyBorder="1"/>
    <xf numFmtId="1" fontId="2" fillId="0" borderId="0" xfId="0" applyNumberFormat="1" applyFont="1" applyFill="1" applyBorder="1"/>
    <xf numFmtId="9" fontId="2" fillId="0" borderId="0" xfId="1" applyFont="1" applyBorder="1"/>
    <xf numFmtId="165" fontId="2" fillId="0" borderId="0" xfId="0" applyNumberFormat="1" applyFont="1" applyBorder="1"/>
    <xf numFmtId="0" fontId="2" fillId="3" borderId="0" xfId="0" applyFont="1" applyFill="1" applyBorder="1"/>
    <xf numFmtId="0" fontId="2" fillId="2" borderId="0" xfId="0" applyFont="1" applyFill="1" applyBorder="1"/>
    <xf numFmtId="2" fontId="8" fillId="2" borderId="0" xfId="0" applyNumberFormat="1" applyFont="1" applyFill="1" applyBorder="1" applyAlignment="1">
      <alignment horizontal="center" vertical="center"/>
    </xf>
    <xf numFmtId="165" fontId="2" fillId="0" borderId="0" xfId="0" applyNumberFormat="1" applyFont="1" applyFill="1" applyBorder="1" applyAlignment="1">
      <alignment horizontal="center" vertical="center"/>
    </xf>
    <xf numFmtId="2" fontId="2" fillId="0" borderId="0" xfId="0" applyNumberFormat="1" applyFont="1" applyBorder="1"/>
    <xf numFmtId="164" fontId="2" fillId="0" borderId="0" xfId="1" applyNumberFormat="1" applyFont="1" applyBorder="1"/>
    <xf numFmtId="9" fontId="2" fillId="2" borderId="0" xfId="1" applyFont="1" applyFill="1" applyBorder="1"/>
    <xf numFmtId="0" fontId="8" fillId="0" borderId="0" xfId="0" applyFont="1" applyBorder="1" applyAlignment="1">
      <alignment horizontal="center" vertical="center" wrapText="1"/>
    </xf>
    <xf numFmtId="0" fontId="8" fillId="0" borderId="0" xfId="0" applyFont="1" applyBorder="1" applyAlignment="1">
      <alignment horizontal="center" wrapText="1"/>
    </xf>
    <xf numFmtId="0" fontId="8" fillId="0" borderId="0" xfId="0" applyFont="1" applyBorder="1" applyAlignment="1">
      <alignment wrapText="1"/>
    </xf>
    <xf numFmtId="2" fontId="8" fillId="0" borderId="0" xfId="0" applyNumberFormat="1" applyFont="1" applyBorder="1" applyAlignment="1">
      <alignment horizontal="center" vertical="center"/>
    </xf>
    <xf numFmtId="2" fontId="9" fillId="0" borderId="0" xfId="0" applyNumberFormat="1" applyFont="1" applyBorder="1" applyAlignment="1">
      <alignment vertical="center" wrapText="1"/>
    </xf>
    <xf numFmtId="1" fontId="8" fillId="0" borderId="0" xfId="0" applyNumberFormat="1" applyFont="1" applyBorder="1" applyAlignment="1">
      <alignment wrapText="1"/>
    </xf>
    <xf numFmtId="0" fontId="8" fillId="0" borderId="0" xfId="0" applyFont="1" applyBorder="1" applyAlignment="1">
      <alignment horizontal="center"/>
    </xf>
    <xf numFmtId="2" fontId="8" fillId="0" borderId="0" xfId="0" applyNumberFormat="1" applyFont="1" applyBorder="1" applyAlignment="1">
      <alignment horizontal="center" wrapText="1"/>
    </xf>
    <xf numFmtId="1" fontId="8" fillId="0" borderId="0" xfId="0" applyNumberFormat="1" applyFont="1" applyBorder="1" applyAlignment="1">
      <alignment horizontal="center" vertical="center" wrapText="1"/>
    </xf>
    <xf numFmtId="1" fontId="8" fillId="0" borderId="0" xfId="0" applyNumberFormat="1" applyFont="1" applyBorder="1" applyAlignment="1">
      <alignment horizontal="center" vertical="center"/>
    </xf>
    <xf numFmtId="164" fontId="8" fillId="0" borderId="0" xfId="1" applyNumberFormat="1" applyFont="1" applyBorder="1" applyAlignment="1">
      <alignment horizontal="center" vertical="center" wrapText="1"/>
    </xf>
    <xf numFmtId="2" fontId="8" fillId="0" borderId="0" xfId="0" applyNumberFormat="1" applyFont="1" applyBorder="1" applyAlignment="1">
      <alignment horizontal="center" vertical="center" wrapText="1"/>
    </xf>
    <xf numFmtId="9" fontId="8" fillId="0" borderId="0" xfId="1" applyNumberFormat="1" applyFont="1" applyBorder="1" applyAlignment="1">
      <alignment horizontal="center" vertical="center" wrapText="1"/>
    </xf>
    <xf numFmtId="166" fontId="8" fillId="0" borderId="0" xfId="0" applyNumberFormat="1" applyFont="1" applyBorder="1" applyAlignment="1">
      <alignment horizontal="center" vertical="center"/>
    </xf>
    <xf numFmtId="0" fontId="8" fillId="0" borderId="0" xfId="0" applyFont="1" applyBorder="1"/>
    <xf numFmtId="1" fontId="8" fillId="0" borderId="0" xfId="0" applyNumberFormat="1" applyFont="1" applyBorder="1"/>
    <xf numFmtId="166" fontId="8" fillId="0" borderId="0" xfId="0" applyNumberFormat="1" applyFont="1" applyBorder="1"/>
    <xf numFmtId="9" fontId="8" fillId="0" borderId="0" xfId="0" applyNumberFormat="1" applyFont="1" applyBorder="1"/>
    <xf numFmtId="1" fontId="8" fillId="2" borderId="0" xfId="0" applyNumberFormat="1" applyFont="1" applyFill="1" applyBorder="1" applyAlignment="1">
      <alignment horizontal="center" vertical="center"/>
    </xf>
    <xf numFmtId="165" fontId="8" fillId="0" borderId="0" xfId="0" applyNumberFormat="1" applyFont="1" applyBorder="1"/>
    <xf numFmtId="0" fontId="8" fillId="0" borderId="0" xfId="0" applyFont="1" applyFill="1" applyBorder="1"/>
    <xf numFmtId="0" fontId="8" fillId="0" borderId="0" xfId="0" applyFont="1" applyBorder="1" applyAlignment="1">
      <alignment horizontal="center" vertical="center"/>
    </xf>
    <xf numFmtId="0" fontId="10" fillId="0" borderId="0" xfId="0" applyFont="1"/>
    <xf numFmtId="0" fontId="13" fillId="5" borderId="1" xfId="0" applyFont="1" applyFill="1" applyBorder="1" applyAlignment="1">
      <alignment horizontal="center"/>
    </xf>
    <xf numFmtId="0" fontId="12" fillId="0" borderId="0" xfId="0" applyFont="1"/>
    <xf numFmtId="0" fontId="2" fillId="0" borderId="0" xfId="0" applyFont="1"/>
    <xf numFmtId="0" fontId="2" fillId="0" borderId="0" xfId="0" applyFont="1" applyAlignment="1">
      <alignment wrapText="1"/>
    </xf>
    <xf numFmtId="0" fontId="2" fillId="0" borderId="0" xfId="0" applyFont="1" applyAlignment="1">
      <alignment horizontal="center" vertical="center"/>
    </xf>
    <xf numFmtId="9" fontId="2" fillId="0" borderId="0" xfId="0" applyNumberFormat="1" applyFont="1"/>
    <xf numFmtId="9" fontId="2" fillId="0" borderId="0" xfId="1" applyFont="1"/>
    <xf numFmtId="9" fontId="2" fillId="7" borderId="0" xfId="1" applyFont="1" applyFill="1"/>
    <xf numFmtId="0" fontId="0" fillId="0" borderId="0" xfId="0" applyFill="1"/>
    <xf numFmtId="0" fontId="2" fillId="0" borderId="0" xfId="0" applyFont="1" applyAlignment="1">
      <alignment horizontal="center" vertical="center" wrapText="1"/>
    </xf>
    <xf numFmtId="0" fontId="2" fillId="7" borderId="0" xfId="0" applyFont="1" applyFill="1" applyAlignment="1">
      <alignment horizontal="center" vertical="center" wrapText="1"/>
    </xf>
    <xf numFmtId="0" fontId="2" fillId="7" borderId="0" xfId="0" applyFont="1" applyFill="1"/>
    <xf numFmtId="9" fontId="2" fillId="7" borderId="0" xfId="1" applyFont="1" applyFill="1" applyAlignment="1">
      <alignment horizontal="center" vertical="center" wrapText="1"/>
    </xf>
    <xf numFmtId="9" fontId="2" fillId="0" borderId="0" xfId="1" applyFont="1" applyAlignment="1">
      <alignment horizontal="center" vertical="center" wrapText="1"/>
    </xf>
    <xf numFmtId="0" fontId="3" fillId="0" borderId="0" xfId="0" applyFont="1" applyAlignment="1">
      <alignment horizontal="center" vertical="center" wrapText="1"/>
    </xf>
    <xf numFmtId="9" fontId="2" fillId="0" borderId="0" xfId="0" applyNumberFormat="1" applyFont="1" applyAlignment="1">
      <alignment horizontal="center" vertical="center" wrapText="1"/>
    </xf>
    <xf numFmtId="9" fontId="12" fillId="0" borderId="0" xfId="1" applyFont="1" applyAlignment="1">
      <alignment horizontal="center" vertical="center"/>
    </xf>
    <xf numFmtId="0" fontId="11" fillId="0" borderId="0" xfId="0" applyFont="1" applyAlignment="1"/>
    <xf numFmtId="0" fontId="12" fillId="0" borderId="0" xfId="0" applyFont="1" applyAlignment="1"/>
    <xf numFmtId="0" fontId="12" fillId="7" borderId="0" xfId="0" applyFont="1" applyFill="1"/>
    <xf numFmtId="0" fontId="12" fillId="6" borderId="0" xfId="0" applyFont="1" applyFill="1"/>
    <xf numFmtId="0" fontId="19" fillId="6" borderId="0" xfId="0" applyFont="1" applyFill="1"/>
    <xf numFmtId="0" fontId="14" fillId="6" borderId="0" xfId="0" applyFont="1" applyFill="1"/>
    <xf numFmtId="9" fontId="12" fillId="6" borderId="0" xfId="1" applyFont="1" applyFill="1"/>
    <xf numFmtId="0" fontId="8" fillId="0" borderId="0" xfId="0" applyFont="1" applyFill="1" applyBorder="1" applyAlignment="1">
      <alignment horizontal="center" vertical="center" wrapText="1"/>
    </xf>
    <xf numFmtId="0" fontId="2" fillId="7" borderId="0" xfId="0" applyFont="1" applyFill="1" applyAlignment="1">
      <alignment horizontal="center" vertical="center" wrapText="1"/>
    </xf>
    <xf numFmtId="0" fontId="2" fillId="0" borderId="0" xfId="0" applyFont="1" applyAlignment="1">
      <alignment horizontal="center" vertical="center" wrapText="1"/>
    </xf>
    <xf numFmtId="0" fontId="0" fillId="0" borderId="0" xfId="0"/>
    <xf numFmtId="0" fontId="12" fillId="0" borderId="0" xfId="0" applyFont="1"/>
    <xf numFmtId="0" fontId="9" fillId="0" borderId="0" xfId="3"/>
    <xf numFmtId="0" fontId="9" fillId="0" borderId="0" xfId="3" applyAlignment="1">
      <alignment horizontal="center" vertical="center"/>
    </xf>
    <xf numFmtId="0" fontId="9" fillId="10" borderId="0" xfId="3" applyFont="1" applyFill="1" applyAlignment="1">
      <alignment horizontal="center" vertical="center" wrapText="1"/>
    </xf>
    <xf numFmtId="0" fontId="13" fillId="5" borderId="1" xfId="3" applyFont="1" applyFill="1" applyBorder="1" applyAlignment="1">
      <alignment horizontal="center" vertical="center" wrapText="1"/>
    </xf>
    <xf numFmtId="0" fontId="9" fillId="0" borderId="0" xfId="3" applyAlignment="1">
      <alignment wrapText="1"/>
    </xf>
    <xf numFmtId="0" fontId="9" fillId="0" borderId="0" xfId="3" applyAlignment="1">
      <alignment vertical="center" wrapText="1"/>
    </xf>
    <xf numFmtId="0" fontId="9" fillId="0" borderId="0" xfId="3" applyFill="1" applyAlignment="1">
      <alignment horizontal="center" vertical="center"/>
    </xf>
    <xf numFmtId="0" fontId="9" fillId="10" borderId="0" xfId="3" applyFill="1" applyAlignment="1">
      <alignment horizontal="center" vertical="center"/>
    </xf>
    <xf numFmtId="164" fontId="9" fillId="10" borderId="0" xfId="4" applyNumberFormat="1" applyFont="1" applyFill="1" applyAlignment="1">
      <alignment horizontal="center" vertical="center"/>
    </xf>
    <xf numFmtId="9" fontId="9" fillId="10" borderId="0" xfId="4" applyFont="1" applyFill="1" applyAlignment="1">
      <alignment horizontal="center" vertical="center"/>
    </xf>
    <xf numFmtId="9" fontId="0" fillId="0" borderId="0" xfId="4" applyFont="1" applyAlignment="1">
      <alignment horizontal="center" vertical="center"/>
    </xf>
    <xf numFmtId="9" fontId="0" fillId="0" borderId="0" xfId="4" applyNumberFormat="1" applyFont="1"/>
    <xf numFmtId="9" fontId="0" fillId="0" borderId="0" xfId="4" applyFont="1"/>
    <xf numFmtId="9" fontId="9" fillId="0" borderId="0" xfId="3" applyNumberFormat="1"/>
    <xf numFmtId="166" fontId="9" fillId="0" borderId="0" xfId="3" applyNumberFormat="1" applyAlignment="1">
      <alignment horizontal="center" vertical="center"/>
    </xf>
    <xf numFmtId="9" fontId="11" fillId="0" borderId="0" xfId="3" applyNumberFormat="1" applyFont="1" applyAlignment="1">
      <alignment horizontal="center" vertical="center"/>
    </xf>
    <xf numFmtId="164" fontId="11" fillId="0" borderId="0" xfId="4" applyNumberFormat="1" applyFont="1" applyAlignment="1">
      <alignment horizontal="center" vertical="center"/>
    </xf>
    <xf numFmtId="164" fontId="0" fillId="0" borderId="0" xfId="4" applyNumberFormat="1" applyFont="1" applyAlignment="1">
      <alignment horizontal="center" vertical="center"/>
    </xf>
    <xf numFmtId="164" fontId="8" fillId="0" borderId="0" xfId="0" applyNumberFormat="1" applyFont="1" applyBorder="1"/>
    <xf numFmtId="0" fontId="9" fillId="0" borderId="0" xfId="3" applyFont="1" applyAlignment="1">
      <alignment horizontal="center" vertical="center"/>
    </xf>
    <xf numFmtId="0" fontId="13" fillId="5" borderId="1" xfId="3" applyFont="1" applyFill="1" applyBorder="1" applyAlignment="1">
      <alignment horizontal="center" vertical="center"/>
    </xf>
    <xf numFmtId="0" fontId="13" fillId="5" borderId="1" xfId="3" applyFont="1" applyFill="1" applyBorder="1" applyAlignment="1">
      <alignment horizontal="center"/>
    </xf>
    <xf numFmtId="0" fontId="9" fillId="0" borderId="0" xfId="3" applyAlignment="1">
      <alignment horizontal="center"/>
    </xf>
    <xf numFmtId="2" fontId="9" fillId="0" borderId="0" xfId="3" applyNumberFormat="1" applyAlignment="1">
      <alignment horizontal="center" vertical="center"/>
    </xf>
    <xf numFmtId="0" fontId="21" fillId="0" borderId="0" xfId="3" applyFont="1" applyAlignment="1">
      <alignment horizontal="left" vertical="center"/>
    </xf>
    <xf numFmtId="164" fontId="21" fillId="0" borderId="0" xfId="3" applyNumberFormat="1" applyFont="1" applyFill="1" applyAlignment="1">
      <alignment horizontal="center" vertical="center" wrapText="1"/>
    </xf>
    <xf numFmtId="9" fontId="21" fillId="0" borderId="0" xfId="4" applyFont="1" applyAlignment="1">
      <alignment horizontal="left" vertical="center"/>
    </xf>
    <xf numFmtId="164" fontId="11" fillId="0" borderId="0" xfId="4" applyNumberFormat="1" applyFont="1" applyFill="1" applyAlignment="1">
      <alignment horizontal="center" vertical="center" wrapText="1"/>
    </xf>
    <xf numFmtId="164" fontId="11" fillId="0" borderId="0" xfId="4" applyNumberFormat="1" applyFont="1" applyFill="1" applyAlignment="1">
      <alignment horizontal="center" vertical="center"/>
    </xf>
    <xf numFmtId="0" fontId="23" fillId="5" borderId="1" xfId="0" applyFont="1" applyFill="1" applyBorder="1" applyAlignment="1">
      <alignment horizontal="center" wrapText="1"/>
    </xf>
    <xf numFmtId="0" fontId="4" fillId="7" borderId="0" xfId="0" applyFont="1" applyFill="1" applyAlignment="1">
      <alignment wrapText="1"/>
    </xf>
    <xf numFmtId="0" fontId="6" fillId="7" borderId="0" xfId="0" applyFont="1" applyFill="1" applyAlignment="1">
      <alignment wrapText="1"/>
    </xf>
    <xf numFmtId="0" fontId="4" fillId="0" borderId="0" xfId="0" applyFont="1" applyAlignment="1">
      <alignment wrapText="1"/>
    </xf>
    <xf numFmtId="0" fontId="4" fillId="6" borderId="0" xfId="0" applyFont="1" applyFill="1" applyAlignment="1">
      <alignment wrapText="1"/>
    </xf>
    <xf numFmtId="0" fontId="24" fillId="0" borderId="0" xfId="0" applyFont="1" applyAlignment="1">
      <alignment wrapText="1"/>
    </xf>
    <xf numFmtId="0" fontId="15" fillId="0" borderId="0" xfId="0" applyFont="1" applyAlignment="1">
      <alignment vertical="center" wrapText="1"/>
    </xf>
    <xf numFmtId="0" fontId="8" fillId="0" borderId="0" xfId="0" applyFont="1"/>
    <xf numFmtId="0" fontId="22" fillId="0" borderId="0" xfId="0" applyFont="1" applyFill="1"/>
    <xf numFmtId="0" fontId="25" fillId="0" borderId="0" xfId="0" applyFont="1" applyAlignment="1">
      <alignment vertical="center" wrapText="1"/>
    </xf>
    <xf numFmtId="0" fontId="2" fillId="0" borderId="0" xfId="0" applyFont="1" applyAlignment="1">
      <alignment vertical="center" wrapText="1"/>
    </xf>
    <xf numFmtId="1" fontId="2" fillId="2" borderId="0" xfId="0" applyNumberFormat="1" applyFont="1" applyFill="1" applyBorder="1" applyAlignment="1">
      <alignment horizontal="center" vertical="center"/>
    </xf>
    <xf numFmtId="0" fontId="15" fillId="0" borderId="0" xfId="0" applyFont="1" applyBorder="1" applyAlignment="1">
      <alignment horizontal="center" vertical="center" wrapText="1"/>
    </xf>
    <xf numFmtId="0" fontId="15" fillId="0" borderId="0" xfId="0" applyFont="1" applyBorder="1" applyAlignment="1">
      <alignment horizontal="center" wrapText="1"/>
    </xf>
    <xf numFmtId="166" fontId="2" fillId="0" borderId="0" xfId="0" applyNumberFormat="1" applyFont="1" applyBorder="1" applyAlignment="1">
      <alignment horizontal="center" vertical="center"/>
    </xf>
    <xf numFmtId="166" fontId="2" fillId="2" borderId="0" xfId="0" applyNumberFormat="1" applyFont="1" applyFill="1" applyBorder="1" applyAlignment="1">
      <alignment horizontal="center" vertical="center"/>
    </xf>
    <xf numFmtId="0" fontId="26" fillId="0" borderId="0" xfId="0" applyFont="1" applyAlignment="1">
      <alignment horizontal="center" vertical="center" wrapText="1"/>
    </xf>
    <xf numFmtId="9" fontId="26" fillId="0" borderId="0" xfId="0" applyNumberFormat="1" applyFont="1" applyFill="1" applyAlignment="1">
      <alignment horizontal="center" vertical="center" wrapText="1"/>
    </xf>
    <xf numFmtId="9" fontId="26" fillId="0" borderId="0" xfId="0" applyNumberFormat="1" applyFont="1" applyAlignment="1">
      <alignment horizontal="center" vertical="center" wrapText="1"/>
    </xf>
    <xf numFmtId="9" fontId="26" fillId="0" borderId="0" xfId="1" applyFont="1" applyAlignment="1">
      <alignment horizontal="center" vertical="center" wrapText="1"/>
    </xf>
    <xf numFmtId="0" fontId="26" fillId="0" borderId="0" xfId="0" applyFont="1"/>
    <xf numFmtId="0" fontId="27" fillId="0" borderId="0" xfId="0" applyFont="1" applyAlignment="1">
      <alignment horizontal="center" vertical="center" wrapText="1"/>
    </xf>
    <xf numFmtId="0" fontId="27" fillId="7" borderId="0" xfId="0" applyFont="1" applyFill="1" applyAlignment="1">
      <alignment horizontal="center" vertical="center" wrapText="1"/>
    </xf>
    <xf numFmtId="0" fontId="27" fillId="0" borderId="0" xfId="0" applyFont="1"/>
    <xf numFmtId="0" fontId="0" fillId="0" borderId="0" xfId="0" applyFont="1"/>
    <xf numFmtId="0" fontId="9" fillId="0" borderId="0" xfId="3" applyFont="1"/>
    <xf numFmtId="0" fontId="0" fillId="0" borderId="0" xfId="0" applyFont="1" applyAlignment="1"/>
    <xf numFmtId="0" fontId="21" fillId="7" borderId="0" xfId="0" applyFont="1" applyFill="1" applyAlignment="1"/>
    <xf numFmtId="0" fontId="0" fillId="7" borderId="0" xfId="0" applyFont="1" applyFill="1" applyAlignment="1"/>
    <xf numFmtId="0" fontId="29" fillId="6" borderId="0" xfId="0" applyFont="1" applyFill="1"/>
    <xf numFmtId="0" fontId="0" fillId="6" borderId="0" xfId="0" applyFont="1" applyFill="1" applyAlignment="1"/>
    <xf numFmtId="1" fontId="2" fillId="2" borderId="0" xfId="0" applyNumberFormat="1" applyFont="1" applyFill="1" applyBorder="1" applyAlignment="1">
      <alignment horizontal="center" vertical="center" wrapText="1"/>
    </xf>
    <xf numFmtId="1" fontId="2" fillId="2" borderId="0" xfId="1" applyNumberFormat="1" applyFont="1" applyFill="1" applyBorder="1" applyAlignment="1">
      <alignment horizontal="center" vertical="center"/>
    </xf>
    <xf numFmtId="0" fontId="8" fillId="0" borderId="0" xfId="0" applyFont="1" applyBorder="1" applyAlignment="1">
      <alignment horizontal="center" vertical="center" wrapText="1"/>
    </xf>
    <xf numFmtId="0" fontId="2" fillId="0" borderId="0" xfId="0" applyFont="1" applyAlignment="1">
      <alignment horizontal="center" vertical="center" wrapText="1"/>
    </xf>
    <xf numFmtId="0" fontId="27" fillId="8" borderId="0" xfId="0" applyFont="1" applyFill="1" applyAlignment="1">
      <alignment horizontal="center" vertical="center" wrapText="1"/>
    </xf>
    <xf numFmtId="0" fontId="27" fillId="6" borderId="0" xfId="0" applyFont="1" applyFill="1" applyAlignment="1">
      <alignment horizontal="center" vertical="center" wrapText="1"/>
    </xf>
    <xf numFmtId="9" fontId="26" fillId="0" borderId="0" xfId="0" applyNumberFormat="1" applyFont="1" applyAlignment="1">
      <alignment horizontal="center" vertical="center"/>
    </xf>
    <xf numFmtId="2" fontId="8" fillId="4" borderId="0" xfId="0" applyNumberFormat="1" applyFont="1" applyFill="1" applyBorder="1" applyAlignment="1">
      <alignment horizontal="center" vertical="center" wrapText="1"/>
    </xf>
    <xf numFmtId="0" fontId="8" fillId="0" borderId="0" xfId="0" applyFont="1" applyBorder="1" applyAlignment="1">
      <alignment horizontal="center" vertical="center" wrapText="1"/>
    </xf>
    <xf numFmtId="0" fontId="27" fillId="7" borderId="0" xfId="0" applyFont="1" applyFill="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horizontal="center" vertical="center" wrapText="1"/>
    </xf>
    <xf numFmtId="0" fontId="27" fillId="8" borderId="0" xfId="0" applyFont="1" applyFill="1" applyAlignment="1">
      <alignment horizontal="center" vertical="center" wrapText="1"/>
    </xf>
    <xf numFmtId="0" fontId="27" fillId="6" borderId="0" xfId="0" applyFont="1" applyFill="1" applyAlignment="1">
      <alignment horizontal="center" vertical="center" wrapText="1"/>
    </xf>
    <xf numFmtId="0" fontId="27" fillId="9" borderId="0" xfId="0" applyFont="1" applyFill="1" applyAlignment="1">
      <alignment horizontal="center" vertical="center" wrapText="1"/>
    </xf>
    <xf numFmtId="0" fontId="9" fillId="10" borderId="0" xfId="3" applyFont="1" applyFill="1" applyAlignment="1">
      <alignment horizontal="center" vertical="center" wrapText="1"/>
    </xf>
    <xf numFmtId="0" fontId="28" fillId="0" borderId="0" xfId="3" applyFont="1"/>
    <xf numFmtId="0" fontId="16" fillId="0" borderId="0" xfId="3" applyFont="1"/>
    <xf numFmtId="0" fontId="9" fillId="0" borderId="0" xfId="3"/>
    <xf numFmtId="0" fontId="13" fillId="5" borderId="1" xfId="3" applyFont="1" applyFill="1" applyBorder="1" applyAlignment="1">
      <alignment horizontal="center"/>
    </xf>
    <xf numFmtId="0" fontId="13" fillId="5" borderId="2" xfId="3" applyFont="1" applyFill="1" applyBorder="1" applyAlignment="1">
      <alignment horizontal="center" vertical="center" wrapText="1"/>
    </xf>
    <xf numFmtId="0" fontId="13" fillId="5" borderId="3" xfId="3" applyFont="1" applyFill="1" applyBorder="1" applyAlignment="1">
      <alignment horizontal="center" vertical="center" wrapText="1"/>
    </xf>
    <xf numFmtId="0" fontId="13" fillId="5" borderId="4" xfId="3" applyFont="1" applyFill="1" applyBorder="1" applyAlignment="1">
      <alignment horizontal="center" vertical="center" wrapText="1"/>
    </xf>
    <xf numFmtId="0" fontId="13" fillId="5" borderId="1" xfId="3" applyFont="1" applyFill="1" applyBorder="1" applyAlignment="1">
      <alignment horizontal="center" vertical="center" wrapText="1"/>
    </xf>
    <xf numFmtId="0" fontId="9" fillId="10" borderId="5" xfId="3" applyFont="1" applyFill="1" applyBorder="1" applyAlignment="1">
      <alignment horizontal="center" vertical="center" wrapText="1"/>
    </xf>
    <xf numFmtId="0" fontId="9" fillId="10" borderId="0" xfId="3" applyFill="1" applyAlignment="1">
      <alignment horizontal="center" vertical="center" wrapText="1"/>
    </xf>
    <xf numFmtId="0" fontId="18" fillId="0" borderId="0" xfId="3" applyFont="1" applyAlignment="1">
      <alignment wrapText="1"/>
    </xf>
    <xf numFmtId="0" fontId="13" fillId="5" borderId="1" xfId="3" applyFont="1" applyFill="1" applyBorder="1" applyAlignment="1">
      <alignment horizontal="center" wrapText="1"/>
    </xf>
    <xf numFmtId="0" fontId="17" fillId="0" borderId="0" xfId="3" applyFont="1" applyAlignment="1">
      <alignment wrapText="1"/>
    </xf>
    <xf numFmtId="0" fontId="11" fillId="0" borderId="0" xfId="3" applyFont="1"/>
    <xf numFmtId="0" fontId="9" fillId="0" borderId="0" xfId="3" applyFont="1"/>
    <xf numFmtId="0" fontId="13" fillId="5" borderId="2" xfId="3" applyFont="1" applyFill="1" applyBorder="1" applyAlignment="1">
      <alignment vertical="center"/>
    </xf>
    <xf numFmtId="0" fontId="13" fillId="5" borderId="3" xfId="3" applyFont="1" applyFill="1" applyBorder="1" applyAlignment="1">
      <alignment vertical="center"/>
    </xf>
    <xf numFmtId="0" fontId="13" fillId="5" borderId="4" xfId="3" applyFont="1" applyFill="1" applyBorder="1" applyAlignment="1">
      <alignment vertical="center"/>
    </xf>
    <xf numFmtId="0" fontId="13" fillId="5" borderId="2" xfId="3" applyFont="1" applyFill="1" applyBorder="1" applyAlignment="1">
      <alignment horizontal="center" wrapText="1"/>
    </xf>
    <xf numFmtId="0" fontId="13" fillId="5" borderId="3" xfId="3" applyFont="1" applyFill="1" applyBorder="1" applyAlignment="1">
      <alignment horizontal="center" wrapText="1"/>
    </xf>
    <xf numFmtId="0" fontId="13" fillId="5" borderId="4" xfId="3" applyFont="1" applyFill="1" applyBorder="1" applyAlignment="1">
      <alignment horizontal="center" wrapText="1"/>
    </xf>
    <xf numFmtId="0" fontId="13" fillId="5" borderId="2" xfId="3" applyFont="1" applyFill="1" applyBorder="1" applyAlignment="1">
      <alignment horizontal="center" vertical="center"/>
    </xf>
    <xf numFmtId="0" fontId="13" fillId="5" borderId="3" xfId="3" applyFont="1" applyFill="1" applyBorder="1" applyAlignment="1">
      <alignment horizontal="center" vertical="center"/>
    </xf>
    <xf numFmtId="0" fontId="13" fillId="5" borderId="4" xfId="3" applyFont="1" applyFill="1" applyBorder="1" applyAlignment="1">
      <alignment horizontal="center" vertical="center"/>
    </xf>
    <xf numFmtId="0" fontId="9" fillId="10" borderId="0" xfId="3" applyFont="1" applyFill="1" applyBorder="1" applyAlignment="1">
      <alignment horizontal="center" vertical="center" wrapText="1"/>
    </xf>
    <xf numFmtId="0" fontId="20" fillId="0" borderId="0" xfId="3" applyFont="1" applyAlignment="1">
      <alignment horizontal="left" vertical="center" wrapText="1"/>
    </xf>
    <xf numFmtId="0" fontId="21" fillId="0" borderId="0" xfId="3" applyFont="1" applyAlignment="1">
      <alignment horizontal="left" vertical="center"/>
    </xf>
  </cellXfs>
  <cellStyles count="5">
    <cellStyle name="Normal" xfId="0" builtinId="0"/>
    <cellStyle name="Normal 2" xfId="3"/>
    <cellStyle name="Normal 5" xfId="2"/>
    <cellStyle name="Percent" xfId="1" builtinId="5"/>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'Total Returns'!$AB$13</c:f>
              <c:strCache>
                <c:ptCount val="1"/>
                <c:pt idx="0">
                  <c:v>Net capital gains (Exchange rates), %</c:v>
                </c:pt>
              </c:strCache>
            </c:strRef>
          </c:tx>
          <c:spPr>
            <a:ln w="22225" cap="rnd">
              <a:solidFill>
                <a:srgbClr val="00B050"/>
              </a:solidFill>
              <a:round/>
            </a:ln>
            <a:effectLst/>
          </c:spPr>
          <c:marker>
            <c:symbol val="none"/>
          </c:marker>
          <c:cat>
            <c:numRef>
              <c:f>'Total Returns'!$AA$14:$AA$39</c:f>
              <c:numCache>
                <c:formatCode>General</c:formatCode>
                <c:ptCount val="26"/>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numCache>
            </c:numRef>
          </c:cat>
          <c:val>
            <c:numRef>
              <c:f>'Total Returns'!$AB$14:$AB$39</c:f>
              <c:numCache>
                <c:formatCode>0%</c:formatCode>
                <c:ptCount val="26"/>
                <c:pt idx="0">
                  <c:v>-2.9659761324306228E-3</c:v>
                </c:pt>
                <c:pt idx="1">
                  <c:v>2.0393161853542383E-2</c:v>
                </c:pt>
                <c:pt idx="2">
                  <c:v>1.756530685045608E-3</c:v>
                </c:pt>
                <c:pt idx="3">
                  <c:v>-2.3547778319007773E-2</c:v>
                </c:pt>
                <c:pt idx="4">
                  <c:v>-6.5231964293478899E-3</c:v>
                </c:pt>
                <c:pt idx="5">
                  <c:v>1.6478040189253043E-2</c:v>
                </c:pt>
                <c:pt idx="6">
                  <c:v>5.9230978240134716E-3</c:v>
                </c:pt>
                <c:pt idx="7">
                  <c:v>-1.2000677643681217E-2</c:v>
                </c:pt>
                <c:pt idx="8">
                  <c:v>-3.4564925562935667E-2</c:v>
                </c:pt>
                <c:pt idx="9">
                  <c:v>6.9951338802854077E-3</c:v>
                </c:pt>
                <c:pt idx="10">
                  <c:v>-7.1163585683582812E-3</c:v>
                </c:pt>
                <c:pt idx="11">
                  <c:v>-3.2816849857986267E-2</c:v>
                </c:pt>
                <c:pt idx="12">
                  <c:v>-1.7917292476520526E-2</c:v>
                </c:pt>
                <c:pt idx="13">
                  <c:v>2.4374066403991576E-2</c:v>
                </c:pt>
                <c:pt idx="14">
                  <c:v>5.9839278671968775E-2</c:v>
                </c:pt>
                <c:pt idx="15">
                  <c:v>3.1407109716060436E-2</c:v>
                </c:pt>
                <c:pt idx="16">
                  <c:v>-3.6587642606552152E-2</c:v>
                </c:pt>
                <c:pt idx="17">
                  <c:v>2.9813651620901129E-2</c:v>
                </c:pt>
                <c:pt idx="18">
                  <c:v>4.165850196778411E-2</c:v>
                </c:pt>
                <c:pt idx="19">
                  <c:v>-3.7455241116482539E-2</c:v>
                </c:pt>
                <c:pt idx="20">
                  <c:v>3.2205710640041123E-2</c:v>
                </c:pt>
                <c:pt idx="21">
                  <c:v>-9.567872359202064E-4</c:v>
                </c:pt>
                <c:pt idx="22">
                  <c:v>-1.0602309477384219E-3</c:v>
                </c:pt>
                <c:pt idx="23">
                  <c:v>1.5478126291105405E-3</c:v>
                </c:pt>
                <c:pt idx="24">
                  <c:v>-1.2916968539585752E-2</c:v>
                </c:pt>
                <c:pt idx="25">
                  <c:v>-5.4736427086724805E-2</c:v>
                </c:pt>
              </c:numCache>
            </c:numRef>
          </c:val>
          <c:smooth val="0"/>
          <c:extLst>
            <c:ext xmlns:c16="http://schemas.microsoft.com/office/drawing/2014/chart" uri="{C3380CC4-5D6E-409C-BE32-E72D297353CC}">
              <c16:uniqueId val="{00000000-0FFE-44D3-AFF4-AA2BCC9CC36B}"/>
            </c:ext>
          </c:extLst>
        </c:ser>
        <c:ser>
          <c:idx val="1"/>
          <c:order val="1"/>
          <c:tx>
            <c:strRef>
              <c:f>'Total Returns'!$AC$13</c:f>
              <c:strCache>
                <c:ptCount val="1"/>
                <c:pt idx="0">
                  <c:v>Net capital gains (Asset prices and other), %</c:v>
                </c:pt>
              </c:strCache>
            </c:strRef>
          </c:tx>
          <c:spPr>
            <a:ln w="22225" cap="rnd">
              <a:solidFill>
                <a:srgbClr val="FF0000"/>
              </a:solidFill>
              <a:round/>
            </a:ln>
            <a:effectLst/>
          </c:spPr>
          <c:marker>
            <c:symbol val="none"/>
          </c:marker>
          <c:cat>
            <c:numRef>
              <c:f>'Total Returns'!$AA$14:$AA$39</c:f>
              <c:numCache>
                <c:formatCode>General</c:formatCode>
                <c:ptCount val="26"/>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numCache>
            </c:numRef>
          </c:cat>
          <c:val>
            <c:numRef>
              <c:f>'Total Returns'!$AC$14:$AC$39</c:f>
              <c:numCache>
                <c:formatCode>0%</c:formatCode>
                <c:ptCount val="26"/>
                <c:pt idx="0">
                  <c:v>-9.1626351303395574E-3</c:v>
                </c:pt>
                <c:pt idx="1">
                  <c:v>1.1244177691262134E-2</c:v>
                </c:pt>
                <c:pt idx="2">
                  <c:v>-6.9343586471442452E-3</c:v>
                </c:pt>
                <c:pt idx="3">
                  <c:v>1.2608009988123151E-2</c:v>
                </c:pt>
                <c:pt idx="4">
                  <c:v>9.3238855386396299E-2</c:v>
                </c:pt>
                <c:pt idx="5">
                  <c:v>2.0708717322747358E-2</c:v>
                </c:pt>
                <c:pt idx="6">
                  <c:v>-1.6058348417538965E-2</c:v>
                </c:pt>
                <c:pt idx="7">
                  <c:v>4.1207315957442953E-2</c:v>
                </c:pt>
                <c:pt idx="8">
                  <c:v>1.3236756466912504E-2</c:v>
                </c:pt>
                <c:pt idx="9">
                  <c:v>-2.4533657552728021E-3</c:v>
                </c:pt>
                <c:pt idx="10">
                  <c:v>7.7570368830808659E-2</c:v>
                </c:pt>
                <c:pt idx="11">
                  <c:v>9.0735326944860056E-3</c:v>
                </c:pt>
                <c:pt idx="12">
                  <c:v>-8.3832388106085242E-3</c:v>
                </c:pt>
                <c:pt idx="13">
                  <c:v>1.7067421857099283E-2</c:v>
                </c:pt>
                <c:pt idx="14">
                  <c:v>4.8960466792567457E-2</c:v>
                </c:pt>
                <c:pt idx="15">
                  <c:v>3.1330849073005845E-2</c:v>
                </c:pt>
                <c:pt idx="16">
                  <c:v>0.13917860408372176</c:v>
                </c:pt>
                <c:pt idx="17">
                  <c:v>4.5165053045673829E-2</c:v>
                </c:pt>
                <c:pt idx="18">
                  <c:v>3.2593970222555078E-2</c:v>
                </c:pt>
                <c:pt idx="19">
                  <c:v>-8.0138194380539249E-2</c:v>
                </c:pt>
                <c:pt idx="20">
                  <c:v>0.1040998391247233</c:v>
                </c:pt>
                <c:pt idx="21">
                  <c:v>4.12174043704659E-2</c:v>
                </c:pt>
                <c:pt idx="22">
                  <c:v>-7.3787869317144136E-2</c:v>
                </c:pt>
                <c:pt idx="23">
                  <c:v>3.1489806748812139E-2</c:v>
                </c:pt>
                <c:pt idx="24">
                  <c:v>8.2908028317765781E-3</c:v>
                </c:pt>
                <c:pt idx="25">
                  <c:v>-3.1786720049199533E-3</c:v>
                </c:pt>
              </c:numCache>
            </c:numRef>
          </c:val>
          <c:smooth val="0"/>
          <c:extLst>
            <c:ext xmlns:c16="http://schemas.microsoft.com/office/drawing/2014/chart" uri="{C3380CC4-5D6E-409C-BE32-E72D297353CC}">
              <c16:uniqueId val="{00000001-0FFE-44D3-AFF4-AA2BCC9CC36B}"/>
            </c:ext>
          </c:extLst>
        </c:ser>
        <c:ser>
          <c:idx val="3"/>
          <c:order val="2"/>
          <c:tx>
            <c:strRef>
              <c:f>'Total Returns'!$AE$13</c:f>
              <c:strCache>
                <c:ptCount val="1"/>
                <c:pt idx="0">
                  <c:v>Yield differential, %</c:v>
                </c:pt>
              </c:strCache>
            </c:strRef>
          </c:tx>
          <c:spPr>
            <a:ln w="28575" cap="rnd">
              <a:solidFill>
                <a:schemeClr val="tx1"/>
              </a:solidFill>
              <a:prstDash val="sysDot"/>
              <a:round/>
            </a:ln>
            <a:effectLst/>
          </c:spPr>
          <c:marker>
            <c:symbol val="none"/>
          </c:marker>
          <c:cat>
            <c:numRef>
              <c:f>'Total Returns'!$AA$14:$AA$39</c:f>
              <c:numCache>
                <c:formatCode>General</c:formatCode>
                <c:ptCount val="26"/>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numCache>
            </c:numRef>
          </c:cat>
          <c:val>
            <c:numRef>
              <c:f>'Total Returns'!$AE$14:$AE$39</c:f>
              <c:numCache>
                <c:formatCode>0%</c:formatCode>
                <c:ptCount val="26"/>
                <c:pt idx="0">
                  <c:v>8.3331920353584832E-3</c:v>
                </c:pt>
                <c:pt idx="1">
                  <c:v>1.1860836745513857E-2</c:v>
                </c:pt>
                <c:pt idx="2">
                  <c:v>1.2632742398308573E-2</c:v>
                </c:pt>
                <c:pt idx="3">
                  <c:v>1.2685689453287295E-2</c:v>
                </c:pt>
                <c:pt idx="4">
                  <c:v>1.5564064577146215E-2</c:v>
                </c:pt>
                <c:pt idx="5">
                  <c:v>6.8333344586872227E-3</c:v>
                </c:pt>
                <c:pt idx="6">
                  <c:v>7.6178905430711753E-3</c:v>
                </c:pt>
                <c:pt idx="7">
                  <c:v>8.4202529705894608E-3</c:v>
                </c:pt>
                <c:pt idx="8">
                  <c:v>5.824985097129789E-3</c:v>
                </c:pt>
                <c:pt idx="9">
                  <c:v>6.56677660025145E-3</c:v>
                </c:pt>
                <c:pt idx="10">
                  <c:v>8.0232428888645096E-3</c:v>
                </c:pt>
                <c:pt idx="11">
                  <c:v>7.4647558971916092E-3</c:v>
                </c:pt>
                <c:pt idx="12">
                  <c:v>9.5086788643764346E-3</c:v>
                </c:pt>
                <c:pt idx="13">
                  <c:v>1.2189567743389897E-2</c:v>
                </c:pt>
                <c:pt idx="14">
                  <c:v>1.5915493803722015E-2</c:v>
                </c:pt>
                <c:pt idx="15">
                  <c:v>1.5712180144313227E-2</c:v>
                </c:pt>
                <c:pt idx="16">
                  <c:v>1.4127759061779583E-2</c:v>
                </c:pt>
                <c:pt idx="17">
                  <c:v>1.0493859896879933E-2</c:v>
                </c:pt>
                <c:pt idx="18">
                  <c:v>1.1674162396937712E-2</c:v>
                </c:pt>
                <c:pt idx="19">
                  <c:v>1.0257731436233517E-2</c:v>
                </c:pt>
                <c:pt idx="20">
                  <c:v>1.8141861857298051E-2</c:v>
                </c:pt>
                <c:pt idx="21">
                  <c:v>1.5584813183640937E-2</c:v>
                </c:pt>
                <c:pt idx="22">
                  <c:v>1.5479350048777856E-2</c:v>
                </c:pt>
                <c:pt idx="23">
                  <c:v>1.8474827553621835E-2</c:v>
                </c:pt>
                <c:pt idx="24">
                  <c:v>1.7222685027116977E-2</c:v>
                </c:pt>
                <c:pt idx="25">
                  <c:v>1.6146525407908487E-2</c:v>
                </c:pt>
              </c:numCache>
            </c:numRef>
          </c:val>
          <c:smooth val="0"/>
          <c:extLst>
            <c:ext xmlns:c16="http://schemas.microsoft.com/office/drawing/2014/chart" uri="{C3380CC4-5D6E-409C-BE32-E72D297353CC}">
              <c16:uniqueId val="{00000002-0FFE-44D3-AFF4-AA2BCC9CC36B}"/>
            </c:ext>
          </c:extLst>
        </c:ser>
        <c:dLbls>
          <c:showLegendKey val="0"/>
          <c:showVal val="0"/>
          <c:showCatName val="0"/>
          <c:showSerName val="0"/>
          <c:showPercent val="0"/>
          <c:showBubbleSize val="0"/>
        </c:dLbls>
        <c:smooth val="0"/>
        <c:axId val="1539737152"/>
        <c:axId val="408890319"/>
      </c:lineChart>
      <c:catAx>
        <c:axId val="15397371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8890319"/>
        <c:crosses val="autoZero"/>
        <c:auto val="1"/>
        <c:lblAlgn val="ctr"/>
        <c:lblOffset val="100"/>
        <c:noMultiLvlLbl val="0"/>
      </c:catAx>
      <c:valAx>
        <c:axId val="408890319"/>
        <c:scaling>
          <c:orientation val="minMax"/>
          <c:max val="0.2"/>
          <c:min val="-0.2"/>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39737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3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442826149621477E-2"/>
          <c:y val="6.8252549746160629E-2"/>
          <c:w val="0.902163002746044"/>
          <c:h val="0.74774850375536972"/>
        </c:manualLayout>
      </c:layout>
      <c:lineChart>
        <c:grouping val="standard"/>
        <c:varyColors val="0"/>
        <c:ser>
          <c:idx val="0"/>
          <c:order val="0"/>
          <c:tx>
            <c:strRef>
              <c:f>'Total Returns'!$AB$13</c:f>
              <c:strCache>
                <c:ptCount val="1"/>
                <c:pt idx="0">
                  <c:v>Net capital gains (Exchange rates), %</c:v>
                </c:pt>
              </c:strCache>
            </c:strRef>
          </c:tx>
          <c:spPr>
            <a:ln w="22225" cap="rnd">
              <a:solidFill>
                <a:srgbClr val="00B050"/>
              </a:solidFill>
              <a:round/>
            </a:ln>
            <a:effectLst/>
          </c:spPr>
          <c:marker>
            <c:symbol val="none"/>
          </c:marker>
          <c:cat>
            <c:numRef>
              <c:f>'Total Returns'!$AA$14:$AA$39</c:f>
              <c:numCache>
                <c:formatCode>General</c:formatCode>
                <c:ptCount val="26"/>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numCache>
            </c:numRef>
          </c:cat>
          <c:val>
            <c:numRef>
              <c:f>'Total Returns'!$AB$14:$AB$39</c:f>
              <c:numCache>
                <c:formatCode>0%</c:formatCode>
                <c:ptCount val="26"/>
                <c:pt idx="0">
                  <c:v>-2.9659761324306228E-3</c:v>
                </c:pt>
                <c:pt idx="1">
                  <c:v>2.0393161853542383E-2</c:v>
                </c:pt>
                <c:pt idx="2">
                  <c:v>1.756530685045608E-3</c:v>
                </c:pt>
                <c:pt idx="3">
                  <c:v>-2.3547778319007773E-2</c:v>
                </c:pt>
                <c:pt idx="4">
                  <c:v>-6.5231964293478899E-3</c:v>
                </c:pt>
                <c:pt idx="5">
                  <c:v>1.6478040189253043E-2</c:v>
                </c:pt>
                <c:pt idx="6">
                  <c:v>5.9230978240134716E-3</c:v>
                </c:pt>
                <c:pt idx="7">
                  <c:v>-1.2000677643681217E-2</c:v>
                </c:pt>
                <c:pt idx="8">
                  <c:v>-3.4564925562935667E-2</c:v>
                </c:pt>
                <c:pt idx="9">
                  <c:v>6.9951338802854077E-3</c:v>
                </c:pt>
                <c:pt idx="10">
                  <c:v>-7.1163585683582812E-3</c:v>
                </c:pt>
                <c:pt idx="11">
                  <c:v>-3.2816849857986267E-2</c:v>
                </c:pt>
                <c:pt idx="12">
                  <c:v>-1.7917292476520526E-2</c:v>
                </c:pt>
                <c:pt idx="13">
                  <c:v>2.4374066403991576E-2</c:v>
                </c:pt>
                <c:pt idx="14">
                  <c:v>5.9839278671968775E-2</c:v>
                </c:pt>
                <c:pt idx="15">
                  <c:v>3.1407109716060436E-2</c:v>
                </c:pt>
                <c:pt idx="16">
                  <c:v>-3.6587642606552152E-2</c:v>
                </c:pt>
                <c:pt idx="17">
                  <c:v>2.9813651620901129E-2</c:v>
                </c:pt>
                <c:pt idx="18">
                  <c:v>4.165850196778411E-2</c:v>
                </c:pt>
                <c:pt idx="19">
                  <c:v>-3.7455241116482539E-2</c:v>
                </c:pt>
                <c:pt idx="20">
                  <c:v>3.2205710640041123E-2</c:v>
                </c:pt>
                <c:pt idx="21">
                  <c:v>-9.567872359202064E-4</c:v>
                </c:pt>
                <c:pt idx="22">
                  <c:v>-1.0602309477384219E-3</c:v>
                </c:pt>
                <c:pt idx="23">
                  <c:v>1.5478126291105405E-3</c:v>
                </c:pt>
                <c:pt idx="24">
                  <c:v>-1.2916968539585752E-2</c:v>
                </c:pt>
                <c:pt idx="25">
                  <c:v>-5.4736427086724805E-2</c:v>
                </c:pt>
              </c:numCache>
            </c:numRef>
          </c:val>
          <c:smooth val="0"/>
          <c:extLst>
            <c:ext xmlns:c16="http://schemas.microsoft.com/office/drawing/2014/chart" uri="{C3380CC4-5D6E-409C-BE32-E72D297353CC}">
              <c16:uniqueId val="{00000000-E37E-4149-94A0-B5423691B507}"/>
            </c:ext>
          </c:extLst>
        </c:ser>
        <c:ser>
          <c:idx val="2"/>
          <c:order val="1"/>
          <c:tx>
            <c:strRef>
              <c:f>'Total Returns'!$AD$13</c:f>
              <c:strCache>
                <c:ptCount val="1"/>
                <c:pt idx="0">
                  <c:v>Net capital gains (Asset prices ), %</c:v>
                </c:pt>
              </c:strCache>
            </c:strRef>
          </c:tx>
          <c:spPr>
            <a:ln w="22225" cap="rnd">
              <a:solidFill>
                <a:srgbClr val="FF0000"/>
              </a:solidFill>
              <a:round/>
            </a:ln>
            <a:effectLst/>
          </c:spPr>
          <c:marker>
            <c:symbol val="none"/>
          </c:marker>
          <c:cat>
            <c:numRef>
              <c:f>'Total Returns'!$AA$14:$AA$39</c:f>
              <c:numCache>
                <c:formatCode>General</c:formatCode>
                <c:ptCount val="26"/>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numCache>
            </c:numRef>
          </c:cat>
          <c:val>
            <c:numRef>
              <c:f>'Total Returns'!$AD$14:$AD$39</c:f>
              <c:numCache>
                <c:formatCode>0%</c:formatCode>
                <c:ptCount val="26"/>
                <c:pt idx="0">
                  <c:v>-1.6630875903062912E-2</c:v>
                </c:pt>
                <c:pt idx="1">
                  <c:v>-1.3399531083095939E-2</c:v>
                </c:pt>
                <c:pt idx="2">
                  <c:v>-2.4871885536635597E-2</c:v>
                </c:pt>
                <c:pt idx="3">
                  <c:v>-1.5319340147087922E-2</c:v>
                </c:pt>
                <c:pt idx="4">
                  <c:v>4.8171073136145617E-2</c:v>
                </c:pt>
                <c:pt idx="5">
                  <c:v>1.1616893774452814E-2</c:v>
                </c:pt>
                <c:pt idx="6">
                  <c:v>-2.4530010899037388E-2</c:v>
                </c:pt>
                <c:pt idx="7">
                  <c:v>1.5870722594260821E-2</c:v>
                </c:pt>
                <c:pt idx="8">
                  <c:v>-4.693484056895866E-3</c:v>
                </c:pt>
                <c:pt idx="9">
                  <c:v>-2.2930379154811956E-2</c:v>
                </c:pt>
                <c:pt idx="10">
                  <c:v>4.6013641416179377E-2</c:v>
                </c:pt>
                <c:pt idx="11">
                  <c:v>3.0820425182076961E-4</c:v>
                </c:pt>
                <c:pt idx="12">
                  <c:v>-2.2038806205052223E-2</c:v>
                </c:pt>
                <c:pt idx="13">
                  <c:v>-1.898951827437061E-2</c:v>
                </c:pt>
                <c:pt idx="14">
                  <c:v>2.620628451981865E-2</c:v>
                </c:pt>
                <c:pt idx="15">
                  <c:v>2.8103893256423894E-2</c:v>
                </c:pt>
                <c:pt idx="16">
                  <c:v>0.1036334197468744</c:v>
                </c:pt>
                <c:pt idx="17">
                  <c:v>5.213817819795373E-2</c:v>
                </c:pt>
                <c:pt idx="18">
                  <c:v>2.1968438684186697E-2</c:v>
                </c:pt>
                <c:pt idx="19">
                  <c:v>-0.10649203297343295</c:v>
                </c:pt>
                <c:pt idx="20">
                  <c:v>8.4487997898497619E-2</c:v>
                </c:pt>
                <c:pt idx="21">
                  <c:v>1.1892677055610975E-2</c:v>
                </c:pt>
                <c:pt idx="22">
                  <c:v>-6.8297482797396114E-2</c:v>
                </c:pt>
                <c:pt idx="23">
                  <c:v>3.3373127041026969E-2</c:v>
                </c:pt>
                <c:pt idx="24">
                  <c:v>1.1756027793757126E-2</c:v>
                </c:pt>
                <c:pt idx="25">
                  <c:v>-1.0921168882407174E-2</c:v>
                </c:pt>
              </c:numCache>
            </c:numRef>
          </c:val>
          <c:smooth val="0"/>
          <c:extLst>
            <c:ext xmlns:c16="http://schemas.microsoft.com/office/drawing/2014/chart" uri="{C3380CC4-5D6E-409C-BE32-E72D297353CC}">
              <c16:uniqueId val="{00000001-E37E-4149-94A0-B5423691B507}"/>
            </c:ext>
          </c:extLst>
        </c:ser>
        <c:ser>
          <c:idx val="3"/>
          <c:order val="2"/>
          <c:tx>
            <c:strRef>
              <c:f>'Total Returns'!$AE$13</c:f>
              <c:strCache>
                <c:ptCount val="1"/>
                <c:pt idx="0">
                  <c:v>Yield differential, %</c:v>
                </c:pt>
              </c:strCache>
            </c:strRef>
          </c:tx>
          <c:spPr>
            <a:ln w="28575" cap="rnd">
              <a:solidFill>
                <a:schemeClr val="tx1"/>
              </a:solidFill>
              <a:prstDash val="sysDot"/>
              <a:round/>
            </a:ln>
            <a:effectLst/>
          </c:spPr>
          <c:marker>
            <c:symbol val="none"/>
          </c:marker>
          <c:cat>
            <c:numRef>
              <c:f>'Total Returns'!$AA$14:$AA$39</c:f>
              <c:numCache>
                <c:formatCode>General</c:formatCode>
                <c:ptCount val="26"/>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numCache>
            </c:numRef>
          </c:cat>
          <c:val>
            <c:numRef>
              <c:f>'Total Returns'!$AE$14:$AE$39</c:f>
              <c:numCache>
                <c:formatCode>0%</c:formatCode>
                <c:ptCount val="26"/>
                <c:pt idx="0">
                  <c:v>8.3331920353584832E-3</c:v>
                </c:pt>
                <c:pt idx="1">
                  <c:v>1.1860836745513857E-2</c:v>
                </c:pt>
                <c:pt idx="2">
                  <c:v>1.2632742398308573E-2</c:v>
                </c:pt>
                <c:pt idx="3">
                  <c:v>1.2685689453287295E-2</c:v>
                </c:pt>
                <c:pt idx="4">
                  <c:v>1.5564064577146215E-2</c:v>
                </c:pt>
                <c:pt idx="5">
                  <c:v>6.8333344586872227E-3</c:v>
                </c:pt>
                <c:pt idx="6">
                  <c:v>7.6178905430711753E-3</c:v>
                </c:pt>
                <c:pt idx="7">
                  <c:v>8.4202529705894608E-3</c:v>
                </c:pt>
                <c:pt idx="8">
                  <c:v>5.824985097129789E-3</c:v>
                </c:pt>
                <c:pt idx="9">
                  <c:v>6.56677660025145E-3</c:v>
                </c:pt>
                <c:pt idx="10">
                  <c:v>8.0232428888645096E-3</c:v>
                </c:pt>
                <c:pt idx="11">
                  <c:v>7.4647558971916092E-3</c:v>
                </c:pt>
                <c:pt idx="12">
                  <c:v>9.5086788643764346E-3</c:v>
                </c:pt>
                <c:pt idx="13">
                  <c:v>1.2189567743389897E-2</c:v>
                </c:pt>
                <c:pt idx="14">
                  <c:v>1.5915493803722015E-2</c:v>
                </c:pt>
                <c:pt idx="15">
                  <c:v>1.5712180144313227E-2</c:v>
                </c:pt>
                <c:pt idx="16">
                  <c:v>1.4127759061779583E-2</c:v>
                </c:pt>
                <c:pt idx="17">
                  <c:v>1.0493859896879933E-2</c:v>
                </c:pt>
                <c:pt idx="18">
                  <c:v>1.1674162396937712E-2</c:v>
                </c:pt>
                <c:pt idx="19">
                  <c:v>1.0257731436233517E-2</c:v>
                </c:pt>
                <c:pt idx="20">
                  <c:v>1.8141861857298051E-2</c:v>
                </c:pt>
                <c:pt idx="21">
                  <c:v>1.5584813183640937E-2</c:v>
                </c:pt>
                <c:pt idx="22">
                  <c:v>1.5479350048777856E-2</c:v>
                </c:pt>
                <c:pt idx="23">
                  <c:v>1.8474827553621835E-2</c:v>
                </c:pt>
                <c:pt idx="24">
                  <c:v>1.7222685027116977E-2</c:v>
                </c:pt>
                <c:pt idx="25">
                  <c:v>1.6146525407908487E-2</c:v>
                </c:pt>
              </c:numCache>
            </c:numRef>
          </c:val>
          <c:smooth val="0"/>
          <c:extLst>
            <c:ext xmlns:c16="http://schemas.microsoft.com/office/drawing/2014/chart" uri="{C3380CC4-5D6E-409C-BE32-E72D297353CC}">
              <c16:uniqueId val="{00000002-E37E-4149-94A0-B5423691B507}"/>
            </c:ext>
          </c:extLst>
        </c:ser>
        <c:dLbls>
          <c:showLegendKey val="0"/>
          <c:showVal val="0"/>
          <c:showCatName val="0"/>
          <c:showSerName val="0"/>
          <c:showPercent val="0"/>
          <c:showBubbleSize val="0"/>
        </c:dLbls>
        <c:smooth val="0"/>
        <c:axId val="2090857600"/>
        <c:axId val="1539018304"/>
      </c:lineChart>
      <c:catAx>
        <c:axId val="209085760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39018304"/>
        <c:crosses val="autoZero"/>
        <c:auto val="1"/>
        <c:lblAlgn val="ctr"/>
        <c:lblOffset val="100"/>
        <c:tickLblSkip val="2"/>
        <c:noMultiLvlLbl val="0"/>
      </c:catAx>
      <c:valAx>
        <c:axId val="1539018304"/>
        <c:scaling>
          <c:orientation val="minMax"/>
          <c:max val="0.2"/>
          <c:min val="-0.2"/>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90857600"/>
        <c:crosses val="autoZero"/>
        <c:crossBetween val="between"/>
      </c:valAx>
      <c:spPr>
        <a:noFill/>
        <a:ln>
          <a:noFill/>
        </a:ln>
        <a:effectLst/>
      </c:spPr>
    </c:plotArea>
    <c:legend>
      <c:legendPos val="b"/>
      <c:layout>
        <c:manualLayout>
          <c:xMode val="edge"/>
          <c:yMode val="edge"/>
          <c:x val="0.26012516499021437"/>
          <c:y val="0.85088975469761785"/>
          <c:w val="0.53947976878612713"/>
          <c:h val="0.13526941485255523"/>
        </c:manualLayout>
      </c:layout>
      <c:overlay val="0"/>
      <c:spPr>
        <a:noFill/>
        <a:ln>
          <a:noFill/>
        </a:ln>
        <a:effectLst/>
      </c:spPr>
      <c:txPr>
        <a:bodyPr rot="0" spcFirstLastPara="1" vertOverflow="ellipsis" vert="horz" wrap="square" anchor="ctr" anchorCtr="1"/>
        <a:lstStyle/>
        <a:p>
          <a:pPr>
            <a:defRPr sz="13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295275</xdr:colOff>
      <xdr:row>48</xdr:row>
      <xdr:rowOff>142875</xdr:rowOff>
    </xdr:from>
    <xdr:to>
      <xdr:col>12</xdr:col>
      <xdr:colOff>457200</xdr:colOff>
      <xdr:row>75</xdr:row>
      <xdr:rowOff>9525</xdr:rowOff>
    </xdr:to>
    <xdr:graphicFrame macro="">
      <xdr:nvGraphicFramePr>
        <xdr:cNvPr id="3" name="Chart 2">
          <a:extLst>
            <a:ext uri="{FF2B5EF4-FFF2-40B4-BE49-F238E27FC236}">
              <a16:creationId xmlns:a16="http://schemas.microsoft.com/office/drawing/2014/main" id="{34ADACD3-6425-4E64-8B26-73BA7E1FFA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342900</xdr:colOff>
      <xdr:row>48</xdr:row>
      <xdr:rowOff>0</xdr:rowOff>
    </xdr:from>
    <xdr:to>
      <xdr:col>25</xdr:col>
      <xdr:colOff>571500</xdr:colOff>
      <xdr:row>74</xdr:row>
      <xdr:rowOff>57150</xdr:rowOff>
    </xdr:to>
    <xdr:graphicFrame macro="">
      <xdr:nvGraphicFramePr>
        <xdr:cNvPr id="4" name="Chart 3">
          <a:extLst>
            <a:ext uri="{FF2B5EF4-FFF2-40B4-BE49-F238E27FC236}">
              <a16:creationId xmlns:a16="http://schemas.microsoft.com/office/drawing/2014/main" id="{F7FCDF2B-7F18-487D-8ED3-5848100270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das/Downloads/US/USda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lanchardModel/EXCELS/2016%20VERSIONS/Stochastic%20versions/Truncated%20Model/New%20US/US%20Data%20for%20VARs%20April%2022%202017%20treating%202016%20as%20historic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yields and capital gains"/>
      <sheetName val="NIIP"/>
      <sheetName val="Final Data"/>
      <sheetName val="Final Data for Stata"/>
    </sheetNames>
    <sheetDataSet>
      <sheetData sheetId="0" refreshError="1">
        <row r="1">
          <cell r="C1" t="str">
            <v>ID:WEO_LIVE</v>
          </cell>
        </row>
        <row r="7">
          <cell r="C7" t="str">
            <v>Billions</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Raw data and Sources"/>
      <sheetName val="US data used in VAR and simul."/>
      <sheetName val="Sheet1"/>
      <sheetName val="NIIP BEA 1.1"/>
      <sheetName val="BOP BEA 1.1"/>
      <sheetName val="Yields"/>
      <sheetName val="REER"/>
      <sheetName val="Total Returns"/>
      <sheetName val="Sheet2"/>
    </sheetNames>
    <sheetDataSet>
      <sheetData sheetId="0"/>
      <sheetData sheetId="1"/>
      <sheetData sheetId="2"/>
      <sheetData sheetId="3">
        <row r="18">
          <cell r="G18">
            <v>171412</v>
          </cell>
          <cell r="H18">
            <v>124568</v>
          </cell>
          <cell r="I18">
            <v>143445</v>
          </cell>
          <cell r="J18">
            <v>123110</v>
          </cell>
          <cell r="K18">
            <v>105040</v>
          </cell>
          <cell r="L18">
            <v>117930</v>
          </cell>
          <cell r="M18">
            <v>139875</v>
          </cell>
          <cell r="N18">
            <v>162370</v>
          </cell>
        </row>
        <row r="33">
          <cell r="B33" t="str">
            <v>1</v>
          </cell>
          <cell r="C33" t="str">
            <v>2</v>
          </cell>
          <cell r="D33" t="str">
            <v>3</v>
          </cell>
          <cell r="E33" t="str">
            <v>4</v>
          </cell>
          <cell r="F33" t="str">
            <v>5</v>
          </cell>
          <cell r="G33" t="str">
            <v>6</v>
          </cell>
          <cell r="H33" t="str">
            <v> </v>
          </cell>
          <cell r="I33" t="str">
            <v>7</v>
          </cell>
          <cell r="J33" t="str">
            <v>8</v>
          </cell>
          <cell r="K33" t="str">
            <v>9</v>
          </cell>
          <cell r="L33" t="str">
            <v>10</v>
          </cell>
          <cell r="M33" t="str">
            <v>11</v>
          </cell>
          <cell r="N33" t="str">
            <v>12</v>
          </cell>
          <cell r="O33" t="str">
            <v>13</v>
          </cell>
          <cell r="P33" t="str">
            <v>14</v>
          </cell>
          <cell r="Q33" t="str">
            <v> </v>
          </cell>
          <cell r="R33" t="str">
            <v>15</v>
          </cell>
          <cell r="S33" t="str">
            <v>16</v>
          </cell>
          <cell r="T33" t="str">
            <v>17</v>
          </cell>
          <cell r="U33" t="str">
            <v>18</v>
          </cell>
        </row>
        <row r="34">
          <cell r="B34" t="str">
            <v>U.S. net international investment position (line 4 less line 12)</v>
          </cell>
          <cell r="C34" t="str">
            <v xml:space="preserve">    Net international investment position excluding financial derivatives (line 5 less line 13)</v>
          </cell>
          <cell r="D34" t="str">
            <v xml:space="preserve">    Financial derivatives other than reserves, net (line 6 less line 14)</v>
          </cell>
          <cell r="E34" t="str">
            <v xml:space="preserve">  U.S. assets</v>
          </cell>
          <cell r="F34" t="str">
            <v xml:space="preserve">      Assets excluding financial derivatives (sum of lines 7, 8, 10, and 11)</v>
          </cell>
          <cell r="G34" t="str">
            <v xml:space="preserve">      Financial derivatives other than reserves, gross positive fair value (line 9)</v>
          </cell>
          <cell r="H34" t="str">
            <v xml:space="preserve">    By functional category:</v>
          </cell>
          <cell r="I34" t="str">
            <v xml:space="preserve">      Direct investment at market value</v>
          </cell>
          <cell r="J34" t="str">
            <v xml:space="preserve">      Portfolio investment</v>
          </cell>
          <cell r="K34" t="str">
            <v xml:space="preserve">      Financial derivatives other than reserves, gross positive fair value</v>
          </cell>
          <cell r="L34" t="str">
            <v xml:space="preserve">      Other investment</v>
          </cell>
          <cell r="M34" t="str">
            <v xml:space="preserve">      Reserve assets</v>
          </cell>
          <cell r="N34" t="str">
            <v xml:space="preserve">  U.S. liabilities</v>
          </cell>
          <cell r="O34" t="str">
            <v xml:space="preserve">      Liabilities excluding financial derivatives (sum of lines 15, 16, and 18)</v>
          </cell>
          <cell r="P34" t="str">
            <v xml:space="preserve">      Financial derivatives other than reserves, gross negative fair value (line 17)</v>
          </cell>
          <cell r="Q34" t="str">
            <v xml:space="preserve">    By functional category:</v>
          </cell>
          <cell r="R34" t="str">
            <v xml:space="preserve">      Direct investment at market value</v>
          </cell>
          <cell r="S34" t="str">
            <v xml:space="preserve">      Portfolio investment</v>
          </cell>
          <cell r="T34" t="str">
            <v xml:space="preserve">      Financial derivatives other than reserves, gross negative fair value</v>
          </cell>
          <cell r="U34" t="str">
            <v xml:space="preserve">      Other investment</v>
          </cell>
        </row>
        <row r="35">
          <cell r="B35">
            <v>80539</v>
          </cell>
          <cell r="C35">
            <v>80539</v>
          </cell>
          <cell r="D35" t="str">
            <v>n.a.</v>
          </cell>
          <cell r="E35">
            <v>371424</v>
          </cell>
          <cell r="F35">
            <v>371424</v>
          </cell>
          <cell r="G35" t="str">
            <v>n.a.</v>
          </cell>
          <cell r="H35" t="str">
            <v> </v>
          </cell>
          <cell r="I35">
            <v>136743</v>
          </cell>
          <cell r="J35">
            <v>44157</v>
          </cell>
          <cell r="K35" t="str">
            <v>n.a.</v>
          </cell>
          <cell r="L35">
            <v>146430</v>
          </cell>
          <cell r="M35">
            <v>44094</v>
          </cell>
          <cell r="N35">
            <v>290885</v>
          </cell>
          <cell r="O35">
            <v>290885</v>
          </cell>
          <cell r="P35" t="str">
            <v>n.a.</v>
          </cell>
          <cell r="Q35" t="str">
            <v> </v>
          </cell>
          <cell r="R35">
            <v>44158</v>
          </cell>
          <cell r="S35">
            <v>153067</v>
          </cell>
          <cell r="T35" t="str">
            <v>n.a.</v>
          </cell>
          <cell r="U35">
            <v>93660</v>
          </cell>
        </row>
        <row r="36">
          <cell r="B36">
            <v>98585</v>
          </cell>
          <cell r="C36">
            <v>98585</v>
          </cell>
          <cell r="D36" t="str">
            <v>n.a.</v>
          </cell>
          <cell r="E36">
            <v>429060</v>
          </cell>
          <cell r="F36">
            <v>429060</v>
          </cell>
          <cell r="G36" t="str">
            <v>n.a.</v>
          </cell>
          <cell r="H36" t="str">
            <v> </v>
          </cell>
          <cell r="I36">
            <v>162860</v>
          </cell>
          <cell r="J36">
            <v>49439</v>
          </cell>
          <cell r="K36" t="str">
            <v>n.a.</v>
          </cell>
          <cell r="L36">
            <v>163385</v>
          </cell>
          <cell r="M36">
            <v>53376</v>
          </cell>
          <cell r="N36">
            <v>330475</v>
          </cell>
          <cell r="O36">
            <v>330475</v>
          </cell>
          <cell r="P36" t="str">
            <v>n.a.</v>
          </cell>
          <cell r="Q36" t="str">
            <v> </v>
          </cell>
          <cell r="R36">
            <v>43218</v>
          </cell>
          <cell r="S36">
            <v>185303</v>
          </cell>
          <cell r="T36" t="str">
            <v>n.a.</v>
          </cell>
          <cell r="U36">
            <v>101954</v>
          </cell>
        </row>
        <row r="37">
          <cell r="B37">
            <v>128273</v>
          </cell>
          <cell r="C37">
            <v>128273</v>
          </cell>
          <cell r="D37" t="str">
            <v>n.a.</v>
          </cell>
          <cell r="E37">
            <v>526090</v>
          </cell>
          <cell r="F37">
            <v>526090</v>
          </cell>
          <cell r="G37" t="str">
            <v>n.a.</v>
          </cell>
          <cell r="H37" t="str">
            <v> </v>
          </cell>
          <cell r="I37">
            <v>189868</v>
          </cell>
          <cell r="J37">
            <v>58780</v>
          </cell>
          <cell r="K37" t="str">
            <v>n.a.</v>
          </cell>
          <cell r="L37">
            <v>207992</v>
          </cell>
          <cell r="M37">
            <v>69450</v>
          </cell>
          <cell r="N37">
            <v>397817</v>
          </cell>
          <cell r="O37">
            <v>397817</v>
          </cell>
          <cell r="P37" t="str">
            <v>n.a.</v>
          </cell>
          <cell r="Q37" t="str">
            <v> </v>
          </cell>
          <cell r="R37">
            <v>50629</v>
          </cell>
          <cell r="S37">
            <v>216917</v>
          </cell>
          <cell r="T37" t="str">
            <v>n.a.</v>
          </cell>
          <cell r="U37">
            <v>130271</v>
          </cell>
        </row>
        <row r="38">
          <cell r="B38">
            <v>232250</v>
          </cell>
          <cell r="C38">
            <v>232250</v>
          </cell>
          <cell r="D38" t="str">
            <v>n.a.</v>
          </cell>
          <cell r="E38">
            <v>680460</v>
          </cell>
          <cell r="F38">
            <v>680460</v>
          </cell>
          <cell r="G38" t="str">
            <v>n.a.</v>
          </cell>
          <cell r="H38" t="str">
            <v> </v>
          </cell>
          <cell r="I38">
            <v>230060</v>
          </cell>
          <cell r="J38">
            <v>69869</v>
          </cell>
          <cell r="K38" t="str">
            <v>n.a.</v>
          </cell>
          <cell r="L38">
            <v>237271</v>
          </cell>
          <cell r="M38">
            <v>143260</v>
          </cell>
          <cell r="N38">
            <v>448210</v>
          </cell>
          <cell r="O38">
            <v>448210</v>
          </cell>
          <cell r="P38" t="str">
            <v>n.a.</v>
          </cell>
          <cell r="Q38" t="str">
            <v> </v>
          </cell>
          <cell r="R38">
            <v>65751</v>
          </cell>
          <cell r="S38">
            <v>208756</v>
          </cell>
          <cell r="T38" t="str">
            <v>n.a.</v>
          </cell>
          <cell r="U38">
            <v>173703</v>
          </cell>
        </row>
        <row r="39">
          <cell r="B39">
            <v>296862</v>
          </cell>
          <cell r="C39">
            <v>296862</v>
          </cell>
          <cell r="D39" t="str">
            <v>n.a.</v>
          </cell>
          <cell r="E39">
            <v>839083</v>
          </cell>
          <cell r="F39">
            <v>839083</v>
          </cell>
          <cell r="G39" t="str">
            <v>n.a.</v>
          </cell>
          <cell r="H39" t="str">
            <v> </v>
          </cell>
          <cell r="I39">
            <v>297349</v>
          </cell>
          <cell r="J39">
            <v>78028</v>
          </cell>
          <cell r="K39" t="str">
            <v>n.a.</v>
          </cell>
          <cell r="L39">
            <v>292294</v>
          </cell>
          <cell r="M39">
            <v>171412</v>
          </cell>
          <cell r="N39">
            <v>542221</v>
          </cell>
          <cell r="O39">
            <v>542221</v>
          </cell>
          <cell r="P39" t="str">
            <v>n.a.</v>
          </cell>
          <cell r="Q39" t="str">
            <v> </v>
          </cell>
          <cell r="R39">
            <v>99867</v>
          </cell>
          <cell r="S39">
            <v>242620</v>
          </cell>
          <cell r="T39" t="str">
            <v>n.a.</v>
          </cell>
          <cell r="U39">
            <v>199734</v>
          </cell>
        </row>
        <row r="40">
          <cell r="B40">
            <v>226992</v>
          </cell>
          <cell r="C40">
            <v>226992</v>
          </cell>
          <cell r="D40" t="str">
            <v>n.a.</v>
          </cell>
          <cell r="E40">
            <v>832943</v>
          </cell>
          <cell r="F40">
            <v>832943</v>
          </cell>
          <cell r="G40" t="str">
            <v>n.a.</v>
          </cell>
          <cell r="H40" t="str">
            <v> </v>
          </cell>
          <cell r="I40">
            <v>239080</v>
          </cell>
          <cell r="J40">
            <v>88494</v>
          </cell>
          <cell r="K40" t="str">
            <v>n.a.</v>
          </cell>
          <cell r="L40">
            <v>380801</v>
          </cell>
          <cell r="M40">
            <v>124568</v>
          </cell>
          <cell r="N40">
            <v>605951</v>
          </cell>
          <cell r="O40">
            <v>605951</v>
          </cell>
          <cell r="P40" t="str">
            <v>n.a.</v>
          </cell>
          <cell r="Q40" t="str">
            <v> </v>
          </cell>
          <cell r="R40">
            <v>109292</v>
          </cell>
          <cell r="S40">
            <v>253037</v>
          </cell>
          <cell r="T40" t="str">
            <v>n.a.</v>
          </cell>
          <cell r="U40">
            <v>243622</v>
          </cell>
        </row>
        <row r="41">
          <cell r="B41">
            <v>238366</v>
          </cell>
          <cell r="C41">
            <v>238366</v>
          </cell>
          <cell r="D41" t="str">
            <v>n.a.</v>
          </cell>
          <cell r="E41">
            <v>1030358</v>
          </cell>
          <cell r="F41">
            <v>1030358</v>
          </cell>
          <cell r="G41" t="str">
            <v>n.a.</v>
          </cell>
          <cell r="H41" t="str">
            <v> </v>
          </cell>
          <cell r="I41">
            <v>295981</v>
          </cell>
          <cell r="J41">
            <v>104809</v>
          </cell>
          <cell r="K41" t="str">
            <v>n.a.</v>
          </cell>
          <cell r="L41">
            <v>486123</v>
          </cell>
          <cell r="M41">
            <v>143445</v>
          </cell>
          <cell r="N41">
            <v>791992</v>
          </cell>
          <cell r="O41">
            <v>791992</v>
          </cell>
          <cell r="P41" t="str">
            <v>n.a.</v>
          </cell>
          <cell r="Q41" t="str">
            <v> </v>
          </cell>
          <cell r="R41">
            <v>199771</v>
          </cell>
          <cell r="S41">
            <v>289863</v>
          </cell>
          <cell r="T41" t="str">
            <v>n.a.</v>
          </cell>
          <cell r="U41">
            <v>302358</v>
          </cell>
        </row>
        <row r="42">
          <cell r="B42">
            <v>261494</v>
          </cell>
          <cell r="C42">
            <v>261494</v>
          </cell>
          <cell r="D42" t="str">
            <v>n.a.</v>
          </cell>
          <cell r="E42">
            <v>1206656</v>
          </cell>
          <cell r="F42">
            <v>1206656</v>
          </cell>
          <cell r="G42" t="str">
            <v>n.a.</v>
          </cell>
          <cell r="H42" t="str">
            <v> </v>
          </cell>
          <cell r="I42">
            <v>351325</v>
          </cell>
          <cell r="J42">
            <v>110787</v>
          </cell>
          <cell r="K42" t="str">
            <v>n.a.</v>
          </cell>
          <cell r="L42">
            <v>621434</v>
          </cell>
          <cell r="M42">
            <v>123110</v>
          </cell>
          <cell r="N42">
            <v>945162</v>
          </cell>
          <cell r="O42">
            <v>945162</v>
          </cell>
          <cell r="P42" t="str">
            <v>n.a.</v>
          </cell>
          <cell r="Q42" t="str">
            <v> </v>
          </cell>
          <cell r="R42">
            <v>230300</v>
          </cell>
          <cell r="S42">
            <v>319827</v>
          </cell>
          <cell r="T42" t="str">
            <v>n.a.</v>
          </cell>
          <cell r="U42">
            <v>395035</v>
          </cell>
        </row>
        <row r="43">
          <cell r="B43">
            <v>140140</v>
          </cell>
          <cell r="C43">
            <v>140140</v>
          </cell>
          <cell r="D43" t="str">
            <v>n.a.</v>
          </cell>
          <cell r="E43">
            <v>1214478</v>
          </cell>
          <cell r="F43">
            <v>1214478</v>
          </cell>
          <cell r="G43" t="str">
            <v>n.a.</v>
          </cell>
          <cell r="H43" t="str">
            <v> </v>
          </cell>
          <cell r="I43">
            <v>357920</v>
          </cell>
          <cell r="J43">
            <v>112609</v>
          </cell>
          <cell r="K43" t="str">
            <v>n.a.</v>
          </cell>
          <cell r="L43">
            <v>638909</v>
          </cell>
          <cell r="M43">
            <v>105040</v>
          </cell>
          <cell r="N43">
            <v>1074338</v>
          </cell>
          <cell r="O43">
            <v>1074338</v>
          </cell>
          <cell r="P43" t="str">
            <v>n.a.</v>
          </cell>
          <cell r="Q43" t="str">
            <v> </v>
          </cell>
          <cell r="R43">
            <v>259723</v>
          </cell>
          <cell r="S43">
            <v>367974</v>
          </cell>
          <cell r="T43" t="str">
            <v>n.a.</v>
          </cell>
          <cell r="U43">
            <v>446641</v>
          </cell>
        </row>
        <row r="44">
          <cell r="B44">
            <v>104281</v>
          </cell>
          <cell r="C44">
            <v>104281</v>
          </cell>
          <cell r="D44" t="str">
            <v>n.a.</v>
          </cell>
          <cell r="E44">
            <v>1392053</v>
          </cell>
          <cell r="F44">
            <v>1392053</v>
          </cell>
          <cell r="G44" t="str">
            <v>n.a.</v>
          </cell>
          <cell r="H44" t="str">
            <v> </v>
          </cell>
          <cell r="I44">
            <v>475693</v>
          </cell>
          <cell r="J44">
            <v>138735</v>
          </cell>
          <cell r="K44" t="str">
            <v>n.a.</v>
          </cell>
          <cell r="L44">
            <v>659695</v>
          </cell>
          <cell r="M44">
            <v>117930</v>
          </cell>
          <cell r="N44">
            <v>1287772</v>
          </cell>
          <cell r="O44">
            <v>1287772</v>
          </cell>
          <cell r="P44" t="str">
            <v>n.a.</v>
          </cell>
          <cell r="Q44" t="str">
            <v> </v>
          </cell>
          <cell r="R44">
            <v>309338</v>
          </cell>
          <cell r="S44">
            <v>473731</v>
          </cell>
          <cell r="T44" t="str">
            <v>n.a.</v>
          </cell>
          <cell r="U44">
            <v>504703</v>
          </cell>
        </row>
        <row r="45">
          <cell r="B45">
            <v>109232</v>
          </cell>
          <cell r="C45">
            <v>109232</v>
          </cell>
          <cell r="D45" t="str">
            <v>n.a.</v>
          </cell>
          <cell r="E45">
            <v>1679716</v>
          </cell>
          <cell r="F45">
            <v>1679716</v>
          </cell>
          <cell r="G45" t="str">
            <v>n.a.</v>
          </cell>
          <cell r="H45" t="str">
            <v> </v>
          </cell>
          <cell r="I45">
            <v>615138</v>
          </cell>
          <cell r="J45">
            <v>182167</v>
          </cell>
          <cell r="K45" t="str">
            <v>n.a.</v>
          </cell>
          <cell r="L45">
            <v>742536</v>
          </cell>
          <cell r="M45">
            <v>139875</v>
          </cell>
          <cell r="N45">
            <v>1570484</v>
          </cell>
          <cell r="O45">
            <v>1570484</v>
          </cell>
          <cell r="P45" t="str">
            <v>n.a.</v>
          </cell>
          <cell r="Q45" t="str">
            <v> </v>
          </cell>
          <cell r="R45">
            <v>358030</v>
          </cell>
          <cell r="S45">
            <v>616611</v>
          </cell>
          <cell r="T45" t="str">
            <v>n.a.</v>
          </cell>
          <cell r="U45">
            <v>595843</v>
          </cell>
        </row>
        <row r="46">
          <cell r="B46">
            <v>59616</v>
          </cell>
          <cell r="C46">
            <v>59616</v>
          </cell>
          <cell r="D46" t="str">
            <v>n.a.</v>
          </cell>
          <cell r="E46">
            <v>1850216</v>
          </cell>
          <cell r="F46">
            <v>1850216</v>
          </cell>
          <cell r="G46" t="str">
            <v>n.a.</v>
          </cell>
          <cell r="H46" t="str">
            <v> </v>
          </cell>
          <cell r="I46">
            <v>681751</v>
          </cell>
          <cell r="J46">
            <v>215285</v>
          </cell>
          <cell r="K46" t="str">
            <v>n.a.</v>
          </cell>
          <cell r="L46">
            <v>790810</v>
          </cell>
          <cell r="M46">
            <v>162370</v>
          </cell>
          <cell r="N46">
            <v>1790600</v>
          </cell>
          <cell r="O46">
            <v>1790600</v>
          </cell>
          <cell r="P46" t="str">
            <v>n.a.</v>
          </cell>
          <cell r="Q46" t="str">
            <v> </v>
          </cell>
          <cell r="R46">
            <v>407706</v>
          </cell>
          <cell r="S46">
            <v>676649</v>
          </cell>
          <cell r="T46" t="str">
            <v>n.a.</v>
          </cell>
          <cell r="U46">
            <v>706245</v>
          </cell>
        </row>
        <row r="47">
          <cell r="B47">
            <v>21479</v>
          </cell>
          <cell r="C47">
            <v>21479</v>
          </cell>
          <cell r="D47" t="str">
            <v>n.a.</v>
          </cell>
          <cell r="E47">
            <v>2098851</v>
          </cell>
          <cell r="F47">
            <v>2098851</v>
          </cell>
          <cell r="G47" t="str">
            <v>n.a.</v>
          </cell>
          <cell r="H47" t="str">
            <v> </v>
          </cell>
          <cell r="I47">
            <v>782947</v>
          </cell>
          <cell r="J47">
            <v>305186</v>
          </cell>
          <cell r="K47" t="str">
            <v>n.a.</v>
          </cell>
          <cell r="L47">
            <v>866539</v>
          </cell>
          <cell r="M47">
            <v>144179</v>
          </cell>
          <cell r="N47">
            <v>2077372</v>
          </cell>
          <cell r="O47">
            <v>2077372</v>
          </cell>
          <cell r="P47" t="str">
            <v>n.a.</v>
          </cell>
          <cell r="Q47" t="str">
            <v> </v>
          </cell>
          <cell r="R47">
            <v>482015</v>
          </cell>
          <cell r="S47">
            <v>784911</v>
          </cell>
          <cell r="T47" t="str">
            <v>n.a.</v>
          </cell>
          <cell r="U47">
            <v>810446</v>
          </cell>
        </row>
        <row r="48">
          <cell r="B48">
            <v>-33713</v>
          </cell>
          <cell r="C48">
            <v>-33713</v>
          </cell>
          <cell r="D48" t="str">
            <v>n.a.</v>
          </cell>
          <cell r="E48">
            <v>2447740</v>
          </cell>
          <cell r="F48">
            <v>2447740</v>
          </cell>
          <cell r="G48" t="str">
            <v>n.a.</v>
          </cell>
          <cell r="H48" t="str">
            <v> </v>
          </cell>
          <cell r="I48">
            <v>929965</v>
          </cell>
          <cell r="J48">
            <v>395727</v>
          </cell>
          <cell r="K48" t="str">
            <v>n.a.</v>
          </cell>
          <cell r="L48">
            <v>953334</v>
          </cell>
          <cell r="M48">
            <v>168714</v>
          </cell>
          <cell r="N48">
            <v>2481453</v>
          </cell>
          <cell r="O48">
            <v>2481453</v>
          </cell>
          <cell r="P48" t="str">
            <v>n.a.</v>
          </cell>
          <cell r="Q48" t="str">
            <v> </v>
          </cell>
          <cell r="R48">
            <v>632239</v>
          </cell>
          <cell r="S48">
            <v>958808</v>
          </cell>
          <cell r="T48" t="str">
            <v>n.a.</v>
          </cell>
          <cell r="U48">
            <v>890406</v>
          </cell>
        </row>
        <row r="49">
          <cell r="B49">
            <v>-149523</v>
          </cell>
          <cell r="C49">
            <v>-149523</v>
          </cell>
          <cell r="D49" t="str">
            <v>n.a.</v>
          </cell>
          <cell r="E49">
            <v>2415654</v>
          </cell>
          <cell r="F49">
            <v>2415654</v>
          </cell>
          <cell r="G49" t="str">
            <v>n.a.</v>
          </cell>
          <cell r="H49" t="str">
            <v> </v>
          </cell>
          <cell r="I49">
            <v>853331</v>
          </cell>
          <cell r="J49">
            <v>425538</v>
          </cell>
          <cell r="K49" t="str">
            <v>n.a.</v>
          </cell>
          <cell r="L49">
            <v>962121</v>
          </cell>
          <cell r="M49">
            <v>174664</v>
          </cell>
          <cell r="N49">
            <v>2565177</v>
          </cell>
          <cell r="O49">
            <v>2565177</v>
          </cell>
          <cell r="P49" t="str">
            <v>n.a.</v>
          </cell>
          <cell r="Q49" t="str">
            <v> </v>
          </cell>
          <cell r="R49">
            <v>661170</v>
          </cell>
          <cell r="S49">
            <v>946844</v>
          </cell>
          <cell r="T49" t="str">
            <v>n.a.</v>
          </cell>
          <cell r="U49">
            <v>957163</v>
          </cell>
        </row>
        <row r="50">
          <cell r="B50">
            <v>-243314</v>
          </cell>
          <cell r="C50">
            <v>-243314</v>
          </cell>
          <cell r="D50" t="str">
            <v>n.a.</v>
          </cell>
          <cell r="E50">
            <v>2605674</v>
          </cell>
          <cell r="F50">
            <v>2605674</v>
          </cell>
          <cell r="G50" t="str">
            <v>n.a.</v>
          </cell>
          <cell r="H50" t="str">
            <v> </v>
          </cell>
          <cell r="I50">
            <v>962582</v>
          </cell>
          <cell r="J50">
            <v>525355</v>
          </cell>
          <cell r="K50" t="str">
            <v>n.a.</v>
          </cell>
          <cell r="L50">
            <v>958514</v>
          </cell>
          <cell r="M50">
            <v>159223</v>
          </cell>
          <cell r="N50">
            <v>2848988</v>
          </cell>
          <cell r="O50">
            <v>2848988</v>
          </cell>
          <cell r="P50" t="str">
            <v>n.a.</v>
          </cell>
          <cell r="Q50" t="str">
            <v> </v>
          </cell>
          <cell r="R50">
            <v>804182</v>
          </cell>
          <cell r="S50">
            <v>1076499</v>
          </cell>
          <cell r="T50" t="str">
            <v>n.a.</v>
          </cell>
          <cell r="U50">
            <v>968307</v>
          </cell>
        </row>
        <row r="51">
          <cell r="B51">
            <v>-432129</v>
          </cell>
          <cell r="C51">
            <v>-432129</v>
          </cell>
          <cell r="D51" t="str">
            <v>n.a.</v>
          </cell>
          <cell r="E51">
            <v>2611230</v>
          </cell>
          <cell r="F51">
            <v>2611230</v>
          </cell>
          <cell r="G51" t="str">
            <v>n.a.</v>
          </cell>
          <cell r="H51" t="str">
            <v> </v>
          </cell>
          <cell r="I51">
            <v>943364</v>
          </cell>
          <cell r="J51">
            <v>586206</v>
          </cell>
          <cell r="K51" t="str">
            <v>n.a.</v>
          </cell>
          <cell r="L51">
            <v>934225</v>
          </cell>
          <cell r="M51">
            <v>147435</v>
          </cell>
          <cell r="N51">
            <v>3043359</v>
          </cell>
          <cell r="O51">
            <v>3043359</v>
          </cell>
          <cell r="P51" t="str">
            <v>n.a.</v>
          </cell>
          <cell r="Q51" t="str">
            <v> </v>
          </cell>
          <cell r="R51">
            <v>840912</v>
          </cell>
          <cell r="S51">
            <v>1180655</v>
          </cell>
          <cell r="T51" t="str">
            <v>n.a.</v>
          </cell>
          <cell r="U51">
            <v>1021792</v>
          </cell>
        </row>
        <row r="52">
          <cell r="B52">
            <v>-121772</v>
          </cell>
          <cell r="C52">
            <v>-121772</v>
          </cell>
          <cell r="D52" t="str">
            <v>n.a.</v>
          </cell>
          <cell r="E52">
            <v>3234733</v>
          </cell>
          <cell r="F52">
            <v>3234733</v>
          </cell>
          <cell r="G52" t="str">
            <v>n.a.</v>
          </cell>
          <cell r="H52" t="str">
            <v> </v>
          </cell>
          <cell r="I52">
            <v>1204611</v>
          </cell>
          <cell r="J52">
            <v>916315</v>
          </cell>
          <cell r="K52" t="str">
            <v>n.a.</v>
          </cell>
          <cell r="L52">
            <v>948862</v>
          </cell>
          <cell r="M52">
            <v>164945</v>
          </cell>
          <cell r="N52">
            <v>3356505</v>
          </cell>
          <cell r="O52">
            <v>3356505</v>
          </cell>
          <cell r="P52" t="str">
            <v>n.a.</v>
          </cell>
          <cell r="Q52" t="str">
            <v> </v>
          </cell>
          <cell r="R52">
            <v>911710</v>
          </cell>
          <cell r="S52">
            <v>1371827</v>
          </cell>
          <cell r="T52" t="str">
            <v>n.a.</v>
          </cell>
          <cell r="U52">
            <v>1072968</v>
          </cell>
        </row>
        <row r="53">
          <cell r="B53">
            <v>-110311</v>
          </cell>
          <cell r="C53">
            <v>-110311</v>
          </cell>
          <cell r="D53" t="str">
            <v>n.a.</v>
          </cell>
          <cell r="E53">
            <v>3434637</v>
          </cell>
          <cell r="F53">
            <v>3434637</v>
          </cell>
          <cell r="G53" t="str">
            <v>n.a.</v>
          </cell>
          <cell r="H53" t="str">
            <v> </v>
          </cell>
          <cell r="I53">
            <v>1234084</v>
          </cell>
          <cell r="J53">
            <v>990838</v>
          </cell>
          <cell r="K53" t="str">
            <v>n.a.</v>
          </cell>
          <cell r="L53">
            <v>1046321</v>
          </cell>
          <cell r="M53">
            <v>163394</v>
          </cell>
          <cell r="N53">
            <v>3544948</v>
          </cell>
          <cell r="O53">
            <v>3544948</v>
          </cell>
          <cell r="P53" t="str">
            <v>n.a.</v>
          </cell>
          <cell r="Q53" t="str">
            <v> </v>
          </cell>
          <cell r="R53">
            <v>877354</v>
          </cell>
          <cell r="S53">
            <v>1456081</v>
          </cell>
          <cell r="T53" t="str">
            <v>n.a.</v>
          </cell>
          <cell r="U53">
            <v>1211513</v>
          </cell>
        </row>
        <row r="54">
          <cell r="B54">
            <v>-277567</v>
          </cell>
          <cell r="C54">
            <v>-277567</v>
          </cell>
          <cell r="D54" t="str">
            <v>n.a.</v>
          </cell>
          <cell r="E54">
            <v>4094375</v>
          </cell>
          <cell r="F54">
            <v>4094375</v>
          </cell>
          <cell r="G54" t="str">
            <v>n.a.</v>
          </cell>
          <cell r="H54" t="str">
            <v> </v>
          </cell>
          <cell r="I54">
            <v>1493609</v>
          </cell>
          <cell r="J54">
            <v>1278722</v>
          </cell>
          <cell r="K54" t="str">
            <v>n.a.</v>
          </cell>
          <cell r="L54">
            <v>1145983</v>
          </cell>
          <cell r="M54">
            <v>176061</v>
          </cell>
          <cell r="N54">
            <v>4371942</v>
          </cell>
          <cell r="O54">
            <v>4371942</v>
          </cell>
          <cell r="P54" t="str">
            <v>n.a.</v>
          </cell>
          <cell r="Q54" t="str">
            <v> </v>
          </cell>
          <cell r="R54">
            <v>1135542</v>
          </cell>
          <cell r="S54">
            <v>1900950</v>
          </cell>
          <cell r="T54" t="str">
            <v>n.a.</v>
          </cell>
          <cell r="U54">
            <v>1335450</v>
          </cell>
        </row>
        <row r="55">
          <cell r="B55">
            <v>-328306</v>
          </cell>
          <cell r="C55">
            <v>-328306</v>
          </cell>
          <cell r="D55" t="str">
            <v>n.a.</v>
          </cell>
          <cell r="E55">
            <v>4791796</v>
          </cell>
          <cell r="F55">
            <v>4791796</v>
          </cell>
          <cell r="G55" t="str">
            <v>n.a.</v>
          </cell>
          <cell r="H55" t="str">
            <v> </v>
          </cell>
          <cell r="I55">
            <v>1749299</v>
          </cell>
          <cell r="J55">
            <v>1573208</v>
          </cell>
          <cell r="K55" t="str">
            <v>n.a.</v>
          </cell>
          <cell r="L55">
            <v>1308550</v>
          </cell>
          <cell r="M55">
            <v>160739</v>
          </cell>
          <cell r="N55">
            <v>5120102</v>
          </cell>
          <cell r="O55">
            <v>5120102</v>
          </cell>
          <cell r="P55" t="str">
            <v>n.a.</v>
          </cell>
          <cell r="Q55" t="str">
            <v> </v>
          </cell>
          <cell r="R55">
            <v>1370076</v>
          </cell>
          <cell r="S55">
            <v>2356160</v>
          </cell>
          <cell r="T55" t="str">
            <v>n.a.</v>
          </cell>
          <cell r="U55">
            <v>1393866</v>
          </cell>
        </row>
        <row r="56">
          <cell r="B56">
            <v>-788225</v>
          </cell>
          <cell r="C56">
            <v>-788225</v>
          </cell>
          <cell r="D56" t="str">
            <v>n.a.</v>
          </cell>
          <cell r="E56">
            <v>5536514</v>
          </cell>
          <cell r="F56">
            <v>5536514</v>
          </cell>
          <cell r="G56" t="str">
            <v>n.a.</v>
          </cell>
          <cell r="H56" t="str">
            <v> </v>
          </cell>
          <cell r="I56">
            <v>2036671</v>
          </cell>
          <cell r="J56">
            <v>1841029</v>
          </cell>
          <cell r="K56" t="str">
            <v>n.a.</v>
          </cell>
          <cell r="L56">
            <v>1523978</v>
          </cell>
          <cell r="M56">
            <v>134836</v>
          </cell>
          <cell r="N56">
            <v>6324739</v>
          </cell>
          <cell r="O56">
            <v>6324739</v>
          </cell>
          <cell r="P56" t="str">
            <v>n.a.</v>
          </cell>
          <cell r="Q56" t="str">
            <v> </v>
          </cell>
          <cell r="R56">
            <v>1794795</v>
          </cell>
          <cell r="S56">
            <v>2861123</v>
          </cell>
          <cell r="T56" t="str">
            <v>n.a.</v>
          </cell>
          <cell r="U56">
            <v>1668821</v>
          </cell>
        </row>
        <row r="57">
          <cell r="B57">
            <v>-1033775</v>
          </cell>
          <cell r="C57">
            <v>-1033775</v>
          </cell>
          <cell r="D57" t="str">
            <v>n.a.</v>
          </cell>
          <cell r="E57">
            <v>6368620</v>
          </cell>
          <cell r="F57">
            <v>6368620</v>
          </cell>
          <cell r="G57" t="str">
            <v>n.a.</v>
          </cell>
          <cell r="H57" t="str">
            <v> </v>
          </cell>
          <cell r="I57">
            <v>2469095</v>
          </cell>
          <cell r="J57">
            <v>2149431</v>
          </cell>
          <cell r="K57" t="str">
            <v>n.a.</v>
          </cell>
          <cell r="L57">
            <v>1604088</v>
          </cell>
          <cell r="M57">
            <v>146006</v>
          </cell>
          <cell r="N57">
            <v>7402395</v>
          </cell>
          <cell r="O57">
            <v>7402395</v>
          </cell>
          <cell r="P57" t="str">
            <v>n.a.</v>
          </cell>
          <cell r="Q57" t="str">
            <v> </v>
          </cell>
          <cell r="R57">
            <v>2368530</v>
          </cell>
          <cell r="S57">
            <v>3340370</v>
          </cell>
          <cell r="T57" t="str">
            <v>n.a.</v>
          </cell>
          <cell r="U57">
            <v>1693495</v>
          </cell>
        </row>
        <row r="58">
          <cell r="B58">
            <v>-1002268</v>
          </cell>
          <cell r="C58">
            <v>-1002268</v>
          </cell>
          <cell r="D58" t="str">
            <v>n.a.</v>
          </cell>
          <cell r="E58">
            <v>7611443</v>
          </cell>
          <cell r="F58">
            <v>7611443</v>
          </cell>
          <cell r="G58" t="str">
            <v>n.a.</v>
          </cell>
          <cell r="H58" t="str">
            <v> </v>
          </cell>
          <cell r="I58">
            <v>3051404</v>
          </cell>
          <cell r="J58">
            <v>2650768</v>
          </cell>
          <cell r="K58" t="str">
            <v>n.a.</v>
          </cell>
          <cell r="L58">
            <v>1772853</v>
          </cell>
          <cell r="M58">
            <v>136418</v>
          </cell>
          <cell r="N58">
            <v>8613711</v>
          </cell>
          <cell r="O58">
            <v>8613711</v>
          </cell>
          <cell r="P58" t="str">
            <v>n.a.</v>
          </cell>
          <cell r="Q58" t="str">
            <v> </v>
          </cell>
          <cell r="R58">
            <v>3009958</v>
          </cell>
          <cell r="S58">
            <v>3715693</v>
          </cell>
          <cell r="T58" t="str">
            <v>n.a.</v>
          </cell>
          <cell r="U58">
            <v>1888060</v>
          </cell>
        </row>
        <row r="59">
          <cell r="B59">
            <v>-1536826</v>
          </cell>
          <cell r="C59">
            <v>-1536826</v>
          </cell>
          <cell r="D59" t="str">
            <v>n.a.</v>
          </cell>
          <cell r="E59">
            <v>7641748</v>
          </cell>
          <cell r="F59">
            <v>7641748</v>
          </cell>
          <cell r="G59" t="str">
            <v>n.a.</v>
          </cell>
          <cell r="H59" t="str">
            <v> </v>
          </cell>
          <cell r="I59">
            <v>2934570</v>
          </cell>
          <cell r="J59">
            <v>2556158</v>
          </cell>
          <cell r="K59" t="str">
            <v>n.a.</v>
          </cell>
          <cell r="L59">
            <v>2022620</v>
          </cell>
          <cell r="M59">
            <v>128400</v>
          </cell>
          <cell r="N59">
            <v>9178574</v>
          </cell>
          <cell r="O59">
            <v>9178574</v>
          </cell>
          <cell r="P59" t="str">
            <v>n.a.</v>
          </cell>
          <cell r="Q59" t="str">
            <v> </v>
          </cell>
          <cell r="R59">
            <v>3023792</v>
          </cell>
          <cell r="S59">
            <v>4008473</v>
          </cell>
          <cell r="T59" t="str">
            <v>n.a.</v>
          </cell>
          <cell r="U59">
            <v>2146309</v>
          </cell>
        </row>
        <row r="60">
          <cell r="B60">
            <v>-2295050</v>
          </cell>
          <cell r="C60">
            <v>-2295050</v>
          </cell>
          <cell r="D60" t="str">
            <v>n.a.</v>
          </cell>
          <cell r="E60">
            <v>7170013</v>
          </cell>
          <cell r="F60">
            <v>7170013</v>
          </cell>
          <cell r="G60" t="str">
            <v>n.a.</v>
          </cell>
          <cell r="H60" t="str">
            <v> </v>
          </cell>
          <cell r="I60">
            <v>2554463</v>
          </cell>
          <cell r="J60">
            <v>2316634</v>
          </cell>
          <cell r="K60" t="str">
            <v>n.a.</v>
          </cell>
          <cell r="L60">
            <v>2168955</v>
          </cell>
          <cell r="M60">
            <v>129961</v>
          </cell>
          <cell r="N60">
            <v>9465063</v>
          </cell>
          <cell r="O60">
            <v>9465063</v>
          </cell>
          <cell r="P60" t="str">
            <v>n.a.</v>
          </cell>
          <cell r="Q60" t="str">
            <v> </v>
          </cell>
          <cell r="R60">
            <v>2799823</v>
          </cell>
          <cell r="S60">
            <v>4324590</v>
          </cell>
          <cell r="T60" t="str">
            <v>n.a.</v>
          </cell>
          <cell r="U60">
            <v>2340650</v>
          </cell>
        </row>
        <row r="61">
          <cell r="B61">
            <v>-2410951</v>
          </cell>
          <cell r="C61">
            <v>-2410951</v>
          </cell>
          <cell r="D61" t="str">
            <v>n.a.</v>
          </cell>
          <cell r="E61">
            <v>7065177</v>
          </cell>
          <cell r="F61">
            <v>7065177</v>
          </cell>
          <cell r="G61" t="str">
            <v>n.a.</v>
          </cell>
          <cell r="H61" t="str">
            <v> </v>
          </cell>
          <cell r="I61">
            <v>2283141</v>
          </cell>
          <cell r="J61">
            <v>2276589</v>
          </cell>
          <cell r="K61" t="str">
            <v>n.a.</v>
          </cell>
          <cell r="L61">
            <v>2346845</v>
          </cell>
          <cell r="M61">
            <v>158602</v>
          </cell>
          <cell r="N61">
            <v>9476128</v>
          </cell>
          <cell r="O61">
            <v>9476128</v>
          </cell>
          <cell r="P61" t="str">
            <v>n.a.</v>
          </cell>
          <cell r="Q61" t="str">
            <v> </v>
          </cell>
          <cell r="R61">
            <v>2282370</v>
          </cell>
          <cell r="S61">
            <v>4571348</v>
          </cell>
          <cell r="T61" t="str">
            <v>n.a.</v>
          </cell>
          <cell r="U61">
            <v>2622410</v>
          </cell>
        </row>
        <row r="62">
          <cell r="B62">
            <v>-2293013</v>
          </cell>
          <cell r="C62">
            <v>-2293013</v>
          </cell>
          <cell r="D62" t="str">
            <v>n.a.</v>
          </cell>
          <cell r="E62">
            <v>8620934</v>
          </cell>
          <cell r="F62">
            <v>8620934</v>
          </cell>
          <cell r="G62" t="str">
            <v>n.a.</v>
          </cell>
          <cell r="H62" t="str">
            <v> </v>
          </cell>
          <cell r="I62">
            <v>3037312</v>
          </cell>
          <cell r="J62">
            <v>3176287</v>
          </cell>
          <cell r="K62" t="str">
            <v>n.a.</v>
          </cell>
          <cell r="L62">
            <v>2223758</v>
          </cell>
          <cell r="M62">
            <v>183577</v>
          </cell>
          <cell r="N62">
            <v>10913947</v>
          </cell>
          <cell r="O62">
            <v>10913947</v>
          </cell>
          <cell r="P62" t="str">
            <v>n.a.</v>
          </cell>
          <cell r="Q62" t="str">
            <v> </v>
          </cell>
          <cell r="R62">
            <v>2763061</v>
          </cell>
          <cell r="S62">
            <v>5546317</v>
          </cell>
          <cell r="T62" t="str">
            <v>n.a.</v>
          </cell>
          <cell r="U62">
            <v>2604569</v>
          </cell>
        </row>
        <row r="63">
          <cell r="B63">
            <v>-2363392</v>
          </cell>
          <cell r="C63">
            <v>-2363392</v>
          </cell>
          <cell r="D63" t="str">
            <v>n.a.</v>
          </cell>
          <cell r="E63">
            <v>10589003</v>
          </cell>
          <cell r="F63">
            <v>10589003</v>
          </cell>
          <cell r="G63" t="str">
            <v>n.a.</v>
          </cell>
          <cell r="H63" t="str">
            <v> </v>
          </cell>
          <cell r="I63">
            <v>3746863</v>
          </cell>
          <cell r="J63">
            <v>3828305</v>
          </cell>
          <cell r="K63" t="str">
            <v>n.a.</v>
          </cell>
          <cell r="L63">
            <v>2824244</v>
          </cell>
          <cell r="M63">
            <v>189591</v>
          </cell>
          <cell r="N63">
            <v>12952395</v>
          </cell>
          <cell r="O63">
            <v>12952395</v>
          </cell>
          <cell r="P63" t="str">
            <v>n.a.</v>
          </cell>
          <cell r="Q63" t="str">
            <v> </v>
          </cell>
          <cell r="R63">
            <v>3101450</v>
          </cell>
          <cell r="S63">
            <v>6621226</v>
          </cell>
          <cell r="T63" t="str">
            <v>n.a.</v>
          </cell>
          <cell r="U63">
            <v>3229719</v>
          </cell>
        </row>
        <row r="64">
          <cell r="B64">
            <v>-1857865</v>
          </cell>
          <cell r="C64">
            <v>-1915780</v>
          </cell>
          <cell r="D64">
            <v>57915</v>
          </cell>
          <cell r="E64">
            <v>13357001</v>
          </cell>
          <cell r="F64">
            <v>12166972</v>
          </cell>
          <cell r="G64">
            <v>1190029</v>
          </cell>
          <cell r="H64" t="str">
            <v> </v>
          </cell>
          <cell r="I64">
            <v>4047170</v>
          </cell>
          <cell r="J64">
            <v>4628978</v>
          </cell>
          <cell r="K64">
            <v>1190029</v>
          </cell>
          <cell r="L64">
            <v>3302781</v>
          </cell>
          <cell r="M64">
            <v>188043</v>
          </cell>
          <cell r="N64">
            <v>15214866</v>
          </cell>
          <cell r="O64">
            <v>14082752</v>
          </cell>
          <cell r="P64">
            <v>1132114</v>
          </cell>
          <cell r="Q64" t="str">
            <v> </v>
          </cell>
          <cell r="R64">
            <v>3227144</v>
          </cell>
          <cell r="S64">
            <v>7337835</v>
          </cell>
          <cell r="T64">
            <v>1132114</v>
          </cell>
          <cell r="U64">
            <v>3517773</v>
          </cell>
        </row>
        <row r="65">
          <cell r="B65">
            <v>-1808474</v>
          </cell>
          <cell r="C65">
            <v>-1868310</v>
          </cell>
          <cell r="D65">
            <v>59836</v>
          </cell>
          <cell r="E65">
            <v>16409857</v>
          </cell>
          <cell r="F65">
            <v>15170862</v>
          </cell>
          <cell r="G65">
            <v>1238995</v>
          </cell>
          <cell r="H65" t="str">
            <v> </v>
          </cell>
          <cell r="I65">
            <v>4929892</v>
          </cell>
          <cell r="J65">
            <v>6017080</v>
          </cell>
          <cell r="K65">
            <v>1238995</v>
          </cell>
          <cell r="L65">
            <v>4004037</v>
          </cell>
          <cell r="M65">
            <v>219853</v>
          </cell>
          <cell r="N65">
            <v>18218331</v>
          </cell>
          <cell r="O65">
            <v>17039172</v>
          </cell>
          <cell r="P65">
            <v>1179159</v>
          </cell>
          <cell r="Q65" t="str">
            <v> </v>
          </cell>
          <cell r="R65">
            <v>3752602</v>
          </cell>
          <cell r="S65">
            <v>8843523</v>
          </cell>
          <cell r="T65">
            <v>1179159</v>
          </cell>
          <cell r="U65">
            <v>4443047</v>
          </cell>
        </row>
        <row r="66">
          <cell r="B66">
            <v>-1279493</v>
          </cell>
          <cell r="C66">
            <v>-1350965</v>
          </cell>
          <cell r="D66">
            <v>71472</v>
          </cell>
          <cell r="E66">
            <v>20704503</v>
          </cell>
          <cell r="F66">
            <v>18145171</v>
          </cell>
          <cell r="G66">
            <v>2559332</v>
          </cell>
          <cell r="H66" t="str">
            <v> </v>
          </cell>
          <cell r="I66">
            <v>5857923</v>
          </cell>
          <cell r="J66">
            <v>7262045</v>
          </cell>
          <cell r="K66">
            <v>2559332</v>
          </cell>
          <cell r="L66">
            <v>4747993</v>
          </cell>
          <cell r="M66">
            <v>277211</v>
          </cell>
          <cell r="N66">
            <v>21983996</v>
          </cell>
          <cell r="O66">
            <v>19496136</v>
          </cell>
          <cell r="P66">
            <v>2487860</v>
          </cell>
          <cell r="Q66" t="str">
            <v> </v>
          </cell>
          <cell r="R66">
            <v>4134239</v>
          </cell>
          <cell r="S66">
            <v>10326974</v>
          </cell>
          <cell r="T66">
            <v>2487860</v>
          </cell>
          <cell r="U66">
            <v>5034923</v>
          </cell>
        </row>
        <row r="67">
          <cell r="B67">
            <v>-3995303</v>
          </cell>
          <cell r="C67">
            <v>-4154938</v>
          </cell>
          <cell r="D67">
            <v>159635</v>
          </cell>
          <cell r="E67">
            <v>19423416</v>
          </cell>
          <cell r="F67">
            <v>13295966</v>
          </cell>
          <cell r="G67">
            <v>6127450</v>
          </cell>
          <cell r="H67" t="str">
            <v> </v>
          </cell>
          <cell r="I67">
            <v>3707211</v>
          </cell>
          <cell r="J67">
            <v>4320819</v>
          </cell>
          <cell r="K67">
            <v>6127450</v>
          </cell>
          <cell r="L67">
            <v>4974204</v>
          </cell>
          <cell r="M67">
            <v>293732</v>
          </cell>
          <cell r="N67">
            <v>23418718</v>
          </cell>
          <cell r="O67">
            <v>17450903</v>
          </cell>
          <cell r="P67">
            <v>5967815</v>
          </cell>
          <cell r="Q67" t="str">
            <v> </v>
          </cell>
          <cell r="R67">
            <v>3091240</v>
          </cell>
          <cell r="S67">
            <v>9475873</v>
          </cell>
          <cell r="T67">
            <v>5967815</v>
          </cell>
          <cell r="U67">
            <v>4883790</v>
          </cell>
        </row>
        <row r="68">
          <cell r="B68">
            <v>-2627626</v>
          </cell>
          <cell r="C68">
            <v>-2753961</v>
          </cell>
          <cell r="D68">
            <v>126335</v>
          </cell>
          <cell r="E68">
            <v>19426459</v>
          </cell>
          <cell r="F68">
            <v>15936680</v>
          </cell>
          <cell r="G68">
            <v>3489779</v>
          </cell>
          <cell r="H68" t="str">
            <v> </v>
          </cell>
          <cell r="I68">
            <v>4945292</v>
          </cell>
          <cell r="J68">
            <v>6058554</v>
          </cell>
          <cell r="K68">
            <v>3489779</v>
          </cell>
          <cell r="L68">
            <v>4529030</v>
          </cell>
          <cell r="M68">
            <v>403804</v>
          </cell>
          <cell r="N68">
            <v>22054085</v>
          </cell>
          <cell r="O68">
            <v>18690641</v>
          </cell>
          <cell r="P68">
            <v>3363444</v>
          </cell>
          <cell r="Q68" t="str">
            <v> </v>
          </cell>
          <cell r="R68">
            <v>3618630</v>
          </cell>
          <cell r="S68">
            <v>10463234</v>
          </cell>
          <cell r="T68">
            <v>3363444</v>
          </cell>
          <cell r="U68">
            <v>4608777</v>
          </cell>
        </row>
        <row r="69">
          <cell r="B69">
            <v>-2511788</v>
          </cell>
          <cell r="C69">
            <v>-2622170</v>
          </cell>
          <cell r="D69">
            <v>110382</v>
          </cell>
          <cell r="E69">
            <v>21767827</v>
          </cell>
          <cell r="F69">
            <v>18115514</v>
          </cell>
          <cell r="G69">
            <v>3652313</v>
          </cell>
          <cell r="H69" t="str">
            <v> </v>
          </cell>
          <cell r="I69">
            <v>5486391</v>
          </cell>
          <cell r="J69">
            <v>7160366</v>
          </cell>
          <cell r="K69">
            <v>3652313</v>
          </cell>
          <cell r="L69">
            <v>4980084</v>
          </cell>
          <cell r="M69">
            <v>488673</v>
          </cell>
          <cell r="N69">
            <v>24279615</v>
          </cell>
          <cell r="O69">
            <v>20737684</v>
          </cell>
          <cell r="P69">
            <v>3541931</v>
          </cell>
          <cell r="Q69" t="str">
            <v> </v>
          </cell>
          <cell r="R69">
            <v>4099097</v>
          </cell>
          <cell r="S69">
            <v>11869262</v>
          </cell>
          <cell r="T69">
            <v>3541931</v>
          </cell>
          <cell r="U69">
            <v>4769325</v>
          </cell>
        </row>
        <row r="70">
          <cell r="B70">
            <v>-4454997</v>
          </cell>
          <cell r="C70">
            <v>-4541036</v>
          </cell>
          <cell r="D70">
            <v>86039</v>
          </cell>
          <cell r="E70">
            <v>22208896</v>
          </cell>
          <cell r="F70">
            <v>17492318</v>
          </cell>
          <cell r="G70">
            <v>4716578</v>
          </cell>
          <cell r="H70" t="str">
            <v> </v>
          </cell>
          <cell r="I70">
            <v>5214826</v>
          </cell>
          <cell r="J70">
            <v>6871732</v>
          </cell>
          <cell r="K70">
            <v>4716578</v>
          </cell>
          <cell r="L70">
            <v>4868723</v>
          </cell>
          <cell r="M70">
            <v>537037</v>
          </cell>
          <cell r="N70">
            <v>26663893</v>
          </cell>
          <cell r="O70">
            <v>22033354</v>
          </cell>
          <cell r="P70">
            <v>4630539</v>
          </cell>
          <cell r="Q70" t="str">
            <v> </v>
          </cell>
          <cell r="R70">
            <v>4199225</v>
          </cell>
          <cell r="S70">
            <v>12647243</v>
          </cell>
          <cell r="T70">
            <v>4630539</v>
          </cell>
          <cell r="U70">
            <v>5186886</v>
          </cell>
        </row>
        <row r="71">
          <cell r="B71">
            <v>-4518300</v>
          </cell>
          <cell r="C71">
            <v>-4576076</v>
          </cell>
          <cell r="D71">
            <v>57776</v>
          </cell>
          <cell r="E71">
            <v>22562162</v>
          </cell>
          <cell r="F71">
            <v>18942401</v>
          </cell>
          <cell r="G71">
            <v>3619761</v>
          </cell>
          <cell r="H71" t="str">
            <v> </v>
          </cell>
          <cell r="I71">
            <v>5969502</v>
          </cell>
          <cell r="J71">
            <v>7983961</v>
          </cell>
          <cell r="K71">
            <v>3619761</v>
          </cell>
          <cell r="L71">
            <v>4416570</v>
          </cell>
          <cell r="M71">
            <v>572368</v>
          </cell>
          <cell r="N71">
            <v>27080461</v>
          </cell>
          <cell r="O71">
            <v>23518476</v>
          </cell>
          <cell r="P71">
            <v>3561985</v>
          </cell>
          <cell r="Q71" t="str">
            <v> </v>
          </cell>
          <cell r="R71">
            <v>4662434</v>
          </cell>
          <cell r="S71">
            <v>13978865</v>
          </cell>
          <cell r="T71">
            <v>3561985</v>
          </cell>
          <cell r="U71">
            <v>4877177</v>
          </cell>
        </row>
        <row r="72">
          <cell r="B72">
            <v>-5372654</v>
          </cell>
          <cell r="C72">
            <v>-5450211</v>
          </cell>
          <cell r="D72">
            <v>77557</v>
          </cell>
          <cell r="E72">
            <v>24144775</v>
          </cell>
          <cell r="F72">
            <v>21127675</v>
          </cell>
          <cell r="G72">
            <v>3017100</v>
          </cell>
          <cell r="H72" t="str">
            <v> </v>
          </cell>
          <cell r="I72">
            <v>7120688</v>
          </cell>
          <cell r="J72">
            <v>9206105</v>
          </cell>
          <cell r="K72">
            <v>3017100</v>
          </cell>
          <cell r="L72">
            <v>4352549</v>
          </cell>
          <cell r="M72">
            <v>448333</v>
          </cell>
          <cell r="N72">
            <v>29517429</v>
          </cell>
          <cell r="O72">
            <v>26577886</v>
          </cell>
          <cell r="P72">
            <v>2939543</v>
          </cell>
          <cell r="Q72" t="str">
            <v> </v>
          </cell>
          <cell r="R72">
            <v>5814935</v>
          </cell>
          <cell r="S72">
            <v>15541251</v>
          </cell>
          <cell r="T72">
            <v>2939543</v>
          </cell>
          <cell r="U72">
            <v>5221699</v>
          </cell>
        </row>
        <row r="73">
          <cell r="B73">
            <v>-7046149</v>
          </cell>
          <cell r="C73">
            <v>-7131655</v>
          </cell>
          <cell r="D73">
            <v>85506</v>
          </cell>
          <cell r="E73">
            <v>24717536</v>
          </cell>
          <cell r="F73">
            <v>21503427</v>
          </cell>
          <cell r="G73">
            <v>3214109</v>
          </cell>
          <cell r="H73" t="str">
            <v> </v>
          </cell>
          <cell r="I73">
            <v>7133132</v>
          </cell>
          <cell r="J73">
            <v>9704259</v>
          </cell>
          <cell r="K73">
            <v>3214109</v>
          </cell>
          <cell r="L73">
            <v>4231785</v>
          </cell>
          <cell r="M73">
            <v>434251</v>
          </cell>
          <cell r="N73">
            <v>31763685</v>
          </cell>
          <cell r="O73">
            <v>28635082</v>
          </cell>
          <cell r="P73">
            <v>3128603</v>
          </cell>
          <cell r="Q73" t="str">
            <v> </v>
          </cell>
          <cell r="R73">
            <v>6350052</v>
          </cell>
          <cell r="S73">
            <v>16919795</v>
          </cell>
          <cell r="T73">
            <v>3128603</v>
          </cell>
          <cell r="U73">
            <v>5365235</v>
          </cell>
        </row>
        <row r="74">
          <cell r="B74">
            <v>-7280637</v>
          </cell>
          <cell r="C74">
            <v>-7337870</v>
          </cell>
          <cell r="D74">
            <v>57233</v>
          </cell>
          <cell r="E74">
            <v>23340771</v>
          </cell>
          <cell r="F74">
            <v>20945418</v>
          </cell>
          <cell r="G74">
            <v>2395353</v>
          </cell>
          <cell r="H74" t="str">
            <v> </v>
          </cell>
          <cell r="I74">
            <v>6978349</v>
          </cell>
          <cell r="J74">
            <v>9606176</v>
          </cell>
          <cell r="K74">
            <v>2395353</v>
          </cell>
          <cell r="L74">
            <v>3977292</v>
          </cell>
          <cell r="M74">
            <v>383601</v>
          </cell>
          <cell r="N74">
            <v>30621408</v>
          </cell>
          <cell r="O74">
            <v>28283288</v>
          </cell>
          <cell r="P74">
            <v>2338120</v>
          </cell>
          <cell r="Q74" t="str">
            <v> </v>
          </cell>
          <cell r="R74">
            <v>6543809</v>
          </cell>
          <cell r="S74">
            <v>16676993</v>
          </cell>
          <cell r="T74">
            <v>2338120</v>
          </cell>
          <cell r="U74">
            <v>5062486</v>
          </cell>
        </row>
        <row r="75">
          <cell r="B75">
            <v>-8109652</v>
          </cell>
          <cell r="C75">
            <v>-8170958</v>
          </cell>
          <cell r="D75">
            <v>61306</v>
          </cell>
          <cell r="E75">
            <v>23916652</v>
          </cell>
          <cell r="F75">
            <v>21707672</v>
          </cell>
          <cell r="G75">
            <v>2208980</v>
          </cell>
          <cell r="H75" t="str">
            <v> </v>
          </cell>
          <cell r="I75">
            <v>7411794</v>
          </cell>
          <cell r="J75">
            <v>9922346</v>
          </cell>
          <cell r="K75">
            <v>2208980</v>
          </cell>
          <cell r="L75">
            <v>3966310</v>
          </cell>
          <cell r="M75">
            <v>407223</v>
          </cell>
          <cell r="N75">
            <v>32026304</v>
          </cell>
          <cell r="O75">
            <v>29878630</v>
          </cell>
          <cell r="P75">
            <v>2147674</v>
          </cell>
          <cell r="Q75" t="str">
            <v> </v>
          </cell>
          <cell r="R75">
            <v>7419335</v>
          </cell>
          <cell r="S75">
            <v>17352869</v>
          </cell>
          <cell r="T75">
            <v>2147674</v>
          </cell>
          <cell r="U75">
            <v>5106426</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B6" sqref="B6"/>
    </sheetView>
  </sheetViews>
  <sheetFormatPr defaultRowHeight="30" customHeight="1" x14ac:dyDescent="0.25"/>
  <cols>
    <col min="1" max="1" width="33" customWidth="1"/>
    <col min="2" max="2" width="200.140625" customWidth="1"/>
  </cols>
  <sheetData>
    <row r="1" spans="1:2" ht="30" customHeight="1" x14ac:dyDescent="0.25">
      <c r="A1" t="s">
        <v>167</v>
      </c>
    </row>
    <row r="2" spans="1:2" ht="30" customHeight="1" x14ac:dyDescent="0.25">
      <c r="A2" t="s">
        <v>165</v>
      </c>
      <c r="B2" t="s">
        <v>304</v>
      </c>
    </row>
    <row r="3" spans="1:2" ht="30" customHeight="1" x14ac:dyDescent="0.25">
      <c r="A3" t="s">
        <v>166</v>
      </c>
      <c r="B3" t="s">
        <v>296</v>
      </c>
    </row>
    <row r="4" spans="1:2" ht="30" customHeight="1" x14ac:dyDescent="0.25">
      <c r="A4" t="s">
        <v>297</v>
      </c>
      <c r="B4" t="s">
        <v>305</v>
      </c>
    </row>
    <row r="5" spans="1:2" ht="30" customHeight="1" x14ac:dyDescent="0.25">
      <c r="A5" t="s">
        <v>298</v>
      </c>
      <c r="B5" t="s">
        <v>306</v>
      </c>
    </row>
    <row r="6" spans="1:2" ht="30" customHeight="1" x14ac:dyDescent="0.25">
      <c r="A6" t="s">
        <v>299</v>
      </c>
      <c r="B6" t="s">
        <v>300</v>
      </c>
    </row>
    <row r="7" spans="1:2" ht="30" customHeight="1" x14ac:dyDescent="0.25">
      <c r="A7" s="93" t="s">
        <v>301</v>
      </c>
      <c r="B7" s="93" t="s">
        <v>300</v>
      </c>
    </row>
    <row r="8" spans="1:2" ht="30" customHeight="1" x14ac:dyDescent="0.25">
      <c r="A8" t="s">
        <v>302</v>
      </c>
      <c r="B8" t="s">
        <v>303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17"/>
  <sheetViews>
    <sheetView topLeftCell="A18" workbookViewId="0">
      <selection activeCell="Q31" sqref="Q31"/>
    </sheetView>
  </sheetViews>
  <sheetFormatPr defaultColWidth="8.5703125" defaultRowHeight="15" customHeight="1" x14ac:dyDescent="0.2"/>
  <cols>
    <col min="1" max="2" width="8.7109375" style="4" bestFit="1" customWidth="1"/>
    <col min="3" max="3" width="8" style="4" customWidth="1"/>
    <col min="4" max="5" width="8.7109375" style="4" customWidth="1"/>
    <col min="6" max="11" width="8.7109375" style="4" bestFit="1" customWidth="1"/>
    <col min="12" max="13" width="8.7109375" style="4" customWidth="1"/>
    <col min="14" max="16" width="8.7109375" style="4" bestFit="1" customWidth="1"/>
    <col min="17" max="17" width="11.5703125" style="4" customWidth="1"/>
    <col min="18" max="18" width="11.42578125" style="4" customWidth="1"/>
    <col min="19" max="19" width="8.7109375" style="4" bestFit="1" customWidth="1"/>
    <col min="20" max="20" width="8.5703125" style="4"/>
    <col min="21" max="26" width="8.7109375" style="4" hidden="1" customWidth="1"/>
    <col min="27" max="27" width="0" style="4" hidden="1" customWidth="1"/>
    <col min="28" max="28" width="8.7109375" style="10" hidden="1" customWidth="1"/>
    <col min="29" max="37" width="8.7109375" style="4" hidden="1" customWidth="1"/>
    <col min="38" max="38" width="8.7109375" style="14" hidden="1" customWidth="1"/>
    <col min="39" max="39" width="8.7109375" style="36" hidden="1" customWidth="1"/>
    <col min="40" max="40" width="8.7109375" style="37" hidden="1" customWidth="1"/>
    <col min="41" max="41" width="8.7109375" style="36" hidden="1" customWidth="1"/>
    <col min="42" max="47" width="8.7109375" style="17" hidden="1" customWidth="1"/>
    <col min="48" max="49" width="11.42578125" style="4" hidden="1" customWidth="1"/>
    <col min="50" max="16384" width="8.5703125" style="4"/>
  </cols>
  <sheetData>
    <row r="1" spans="1:49" s="2" customFormat="1" ht="15" customHeight="1" x14ac:dyDescent="0.2">
      <c r="A1" s="137" t="s">
        <v>293</v>
      </c>
      <c r="B1" s="2" t="s">
        <v>0</v>
      </c>
      <c r="C1" s="2" t="s">
        <v>0</v>
      </c>
      <c r="D1" s="2" t="str">
        <f>[1]data!C7</f>
        <v>Billions</v>
      </c>
      <c r="E1" s="2" t="s">
        <v>0</v>
      </c>
      <c r="F1" s="2" t="s">
        <v>1</v>
      </c>
      <c r="G1" s="2" t="s">
        <v>1</v>
      </c>
      <c r="I1" s="2" t="s">
        <v>0</v>
      </c>
      <c r="J1" s="2" t="s">
        <v>0</v>
      </c>
      <c r="K1" s="2" t="s">
        <v>0</v>
      </c>
      <c r="L1" s="2" t="s">
        <v>0</v>
      </c>
      <c r="M1" s="2" t="s">
        <v>0</v>
      </c>
      <c r="N1" s="2" t="s">
        <v>0</v>
      </c>
      <c r="O1" s="2" t="s">
        <v>294</v>
      </c>
      <c r="P1" s="2" t="s">
        <v>1</v>
      </c>
      <c r="Q1" s="2" t="s">
        <v>1</v>
      </c>
      <c r="R1" s="2" t="s">
        <v>1</v>
      </c>
      <c r="S1" s="7" t="s">
        <v>294</v>
      </c>
      <c r="U1" s="4"/>
      <c r="V1" s="2" t="s">
        <v>1</v>
      </c>
      <c r="W1" s="2" t="s">
        <v>1</v>
      </c>
      <c r="X1" s="2" t="s">
        <v>1</v>
      </c>
      <c r="Y1" s="2" t="s">
        <v>1</v>
      </c>
      <c r="Z1" s="2" t="s">
        <v>1</v>
      </c>
      <c r="AB1" s="3"/>
      <c r="AL1" s="5"/>
      <c r="AM1" s="6"/>
      <c r="AN1" s="5"/>
      <c r="AO1" s="6"/>
      <c r="AP1" s="7"/>
      <c r="AQ1" s="7"/>
      <c r="AR1" s="7"/>
      <c r="AS1" s="7"/>
      <c r="AT1" s="7"/>
      <c r="AU1" s="7" t="s">
        <v>2</v>
      </c>
      <c r="AV1" s="2" t="s">
        <v>0</v>
      </c>
      <c r="AW1" s="2" t="s">
        <v>0</v>
      </c>
    </row>
    <row r="2" spans="1:49" s="3" customFormat="1" ht="67.5" customHeight="1" x14ac:dyDescent="0.2">
      <c r="A2" s="136" t="s">
        <v>292</v>
      </c>
      <c r="B2" s="9" t="s">
        <v>28</v>
      </c>
      <c r="C2" s="9" t="s">
        <v>28</v>
      </c>
      <c r="D2" s="9" t="s">
        <v>29</v>
      </c>
      <c r="E2" s="9" t="s">
        <v>29</v>
      </c>
      <c r="F2" s="9" t="s">
        <v>29</v>
      </c>
      <c r="G2" s="9" t="s">
        <v>29</v>
      </c>
      <c r="H2" s="9"/>
      <c r="I2" s="9" t="s">
        <v>29</v>
      </c>
      <c r="J2" s="9" t="s">
        <v>28</v>
      </c>
      <c r="K2" s="9" t="s">
        <v>28</v>
      </c>
      <c r="L2" s="3" t="s">
        <v>29</v>
      </c>
      <c r="M2" s="3" t="s">
        <v>29</v>
      </c>
      <c r="N2" s="3" t="s">
        <v>29</v>
      </c>
      <c r="O2" s="3" t="s">
        <v>29</v>
      </c>
      <c r="Q2" s="3" t="s">
        <v>290</v>
      </c>
      <c r="R2" s="3" t="s">
        <v>290</v>
      </c>
      <c r="S2" s="3" t="s">
        <v>39</v>
      </c>
      <c r="U2" s="4"/>
      <c r="V2" s="4"/>
      <c r="W2" s="4"/>
      <c r="X2" s="4"/>
      <c r="Y2" s="4"/>
      <c r="Z2" s="4"/>
      <c r="AC2" s="1" t="s">
        <v>0</v>
      </c>
      <c r="AD2" s="1" t="s">
        <v>0</v>
      </c>
      <c r="AE2" s="1" t="s">
        <v>0</v>
      </c>
      <c r="AF2" s="1" t="s">
        <v>0</v>
      </c>
      <c r="AG2" s="1" t="s">
        <v>0</v>
      </c>
      <c r="AH2" s="1" t="s">
        <v>0</v>
      </c>
      <c r="AI2" s="1" t="s">
        <v>0</v>
      </c>
      <c r="AJ2" s="1" t="s">
        <v>0</v>
      </c>
      <c r="AK2" s="1" t="s">
        <v>0</v>
      </c>
      <c r="AL2" s="5" t="s">
        <v>1</v>
      </c>
      <c r="AM2" s="6" t="s">
        <v>1</v>
      </c>
      <c r="AN2" s="5" t="s">
        <v>1</v>
      </c>
      <c r="AO2" s="6" t="s">
        <v>1</v>
      </c>
      <c r="AP2" s="7" t="s">
        <v>1</v>
      </c>
      <c r="AQ2" s="7" t="s">
        <v>1</v>
      </c>
      <c r="AR2" s="7" t="s">
        <v>1</v>
      </c>
      <c r="AS2" s="7" t="s">
        <v>1</v>
      </c>
      <c r="AT2" s="7" t="s">
        <v>1</v>
      </c>
      <c r="AU2" s="9">
        <v>1951</v>
      </c>
      <c r="AV2" s="3">
        <v>72.138368237287892</v>
      </c>
      <c r="AW2" s="3">
        <v>2403.3649325395013</v>
      </c>
    </row>
    <row r="3" spans="1:49" s="3" customFormat="1" ht="39" customHeight="1" x14ac:dyDescent="0.2">
      <c r="A3" s="136" t="s">
        <v>291</v>
      </c>
      <c r="B3" s="3" t="s">
        <v>30</v>
      </c>
      <c r="C3" s="3" t="s">
        <v>31</v>
      </c>
      <c r="D3" s="3" t="s">
        <v>32</v>
      </c>
      <c r="E3" s="3" t="s">
        <v>33</v>
      </c>
      <c r="F3" s="3" t="s">
        <v>3</v>
      </c>
      <c r="G3" s="3" t="s">
        <v>4</v>
      </c>
      <c r="H3" s="3" t="s">
        <v>5</v>
      </c>
      <c r="I3" s="3" t="s">
        <v>6</v>
      </c>
      <c r="J3" s="3" t="s">
        <v>34</v>
      </c>
      <c r="K3" s="3" t="s">
        <v>35</v>
      </c>
      <c r="L3" s="3" t="s">
        <v>36</v>
      </c>
      <c r="M3" s="3" t="s">
        <v>37</v>
      </c>
      <c r="N3" s="3" t="s">
        <v>9</v>
      </c>
      <c r="O3" s="3" t="s">
        <v>10</v>
      </c>
      <c r="P3" s="3" t="s">
        <v>11</v>
      </c>
      <c r="Q3" s="3" t="s">
        <v>288</v>
      </c>
      <c r="R3" s="3" t="s">
        <v>289</v>
      </c>
      <c r="S3" s="3" t="s">
        <v>14</v>
      </c>
      <c r="U3" s="8"/>
      <c r="V3" s="2" t="s">
        <v>15</v>
      </c>
      <c r="W3" s="2" t="s">
        <v>16</v>
      </c>
      <c r="X3" s="2" t="s">
        <v>17</v>
      </c>
      <c r="Y3" s="2" t="s">
        <v>18</v>
      </c>
      <c r="Z3" s="2" t="s">
        <v>4</v>
      </c>
      <c r="AC3" s="2" t="s">
        <v>19</v>
      </c>
      <c r="AD3" s="2" t="s">
        <v>20</v>
      </c>
      <c r="AE3" s="2" t="s">
        <v>21</v>
      </c>
      <c r="AF3" s="2" t="s">
        <v>22</v>
      </c>
      <c r="AG3" s="2" t="s">
        <v>23</v>
      </c>
      <c r="AH3" s="2" t="s">
        <v>24</v>
      </c>
      <c r="AI3" s="2" t="s">
        <v>25</v>
      </c>
      <c r="AJ3" s="2" t="s">
        <v>26</v>
      </c>
      <c r="AK3" s="2" t="s">
        <v>27</v>
      </c>
      <c r="AL3" s="5" t="s">
        <v>19</v>
      </c>
      <c r="AM3" s="6" t="s">
        <v>20</v>
      </c>
      <c r="AN3" s="5" t="s">
        <v>21</v>
      </c>
      <c r="AO3" s="6" t="s">
        <v>22</v>
      </c>
      <c r="AP3" s="7" t="s">
        <v>23</v>
      </c>
      <c r="AQ3" s="7" t="s">
        <v>24</v>
      </c>
      <c r="AR3" s="7" t="s">
        <v>25</v>
      </c>
      <c r="AS3" s="7" t="s">
        <v>26</v>
      </c>
      <c r="AT3" s="7" t="s">
        <v>27</v>
      </c>
      <c r="AU3" s="9">
        <v>1950</v>
      </c>
      <c r="AV3" s="3">
        <v>59.318217609300227</v>
      </c>
      <c r="AW3" s="3">
        <v>2178.0384068877538</v>
      </c>
    </row>
    <row r="4" spans="1:49" ht="15" customHeight="1" x14ac:dyDescent="0.2">
      <c r="A4" s="4">
        <v>1950</v>
      </c>
      <c r="D4" s="10"/>
      <c r="E4" s="10"/>
      <c r="F4" s="11">
        <v>0.4009655888890673</v>
      </c>
      <c r="G4" s="11">
        <v>-0.40575771663374444</v>
      </c>
      <c r="H4" s="11">
        <v>-4.7921277446771327E-3</v>
      </c>
      <c r="I4" s="12">
        <v>302.33691938330185</v>
      </c>
      <c r="J4" s="12"/>
      <c r="K4" s="12"/>
      <c r="L4" s="12"/>
      <c r="M4" s="12"/>
      <c r="N4" s="13">
        <v>2178.0384068877538</v>
      </c>
      <c r="O4" s="13"/>
      <c r="P4" s="13"/>
      <c r="Q4" s="13"/>
      <c r="R4" s="13"/>
      <c r="U4" s="4">
        <v>1950</v>
      </c>
      <c r="W4" s="4">
        <v>0.4009655888890673</v>
      </c>
      <c r="X4" s="4">
        <v>0.54220149242386806</v>
      </c>
      <c r="Y4" s="4">
        <v>-0.40575771663374444</v>
      </c>
      <c r="AB4" s="3">
        <v>1950</v>
      </c>
      <c r="AC4" s="3"/>
      <c r="AD4" s="3"/>
      <c r="AE4" s="3"/>
      <c r="AF4" s="3"/>
      <c r="AG4" s="3"/>
      <c r="AH4" s="3"/>
      <c r="AI4" s="3"/>
      <c r="AJ4" s="3"/>
      <c r="AK4" s="3"/>
      <c r="AL4" s="14">
        <f t="shared" ref="AL4:AL67" si="0">(AC4/I4)*100</f>
        <v>0</v>
      </c>
      <c r="AM4" s="15">
        <f>(AD4/$I4)*100</f>
        <v>0</v>
      </c>
      <c r="AN4" s="14">
        <f t="shared" ref="AN4:AT19" si="1">(AE4/$I4)*100</f>
        <v>0</v>
      </c>
      <c r="AO4" s="15">
        <f t="shared" si="1"/>
        <v>0</v>
      </c>
      <c r="AP4" s="16">
        <f t="shared" si="1"/>
        <v>0</v>
      </c>
      <c r="AQ4" s="16">
        <f t="shared" si="1"/>
        <v>0</v>
      </c>
      <c r="AR4" s="16">
        <f t="shared" si="1"/>
        <v>0</v>
      </c>
      <c r="AS4" s="16">
        <f t="shared" si="1"/>
        <v>0</v>
      </c>
      <c r="AT4" s="16">
        <f t="shared" si="1"/>
        <v>0</v>
      </c>
      <c r="AU4" s="17">
        <v>1952</v>
      </c>
      <c r="AV4" s="4">
        <v>70.260403594556379</v>
      </c>
      <c r="AW4" s="4">
        <v>2497.1417545841787</v>
      </c>
    </row>
    <row r="5" spans="1:49" ht="15" customHeight="1" x14ac:dyDescent="0.2">
      <c r="A5" s="4">
        <v>1951</v>
      </c>
      <c r="D5" s="10"/>
      <c r="E5" s="10"/>
      <c r="F5" s="18">
        <v>0.86805451952173474</v>
      </c>
      <c r="G5" s="18">
        <v>-0.44316704947208807</v>
      </c>
      <c r="H5" s="11">
        <v>0.42488747004964666</v>
      </c>
      <c r="I5" s="13">
        <v>349.63397181373244</v>
      </c>
      <c r="J5" s="13"/>
      <c r="K5" s="13"/>
      <c r="L5" s="13"/>
      <c r="M5" s="13"/>
      <c r="N5" s="13">
        <v>2403.3649325395013</v>
      </c>
      <c r="O5" s="13"/>
      <c r="P5" s="13"/>
      <c r="Q5" s="13"/>
      <c r="R5" s="13"/>
      <c r="U5" s="4">
        <v>1951</v>
      </c>
      <c r="W5" s="4">
        <v>0.86805451952173474</v>
      </c>
      <c r="X5" s="4">
        <v>0.64385488003252755</v>
      </c>
      <c r="Y5" s="4">
        <v>-0.44316704947208807</v>
      </c>
      <c r="AB5" s="3">
        <v>1951</v>
      </c>
      <c r="AC5" s="3"/>
      <c r="AD5" s="3"/>
      <c r="AE5" s="3"/>
      <c r="AF5" s="3"/>
      <c r="AG5" s="3"/>
      <c r="AH5" s="3"/>
      <c r="AI5" s="3"/>
      <c r="AJ5" s="3"/>
      <c r="AK5" s="3"/>
      <c r="AL5" s="14">
        <f t="shared" si="0"/>
        <v>0</v>
      </c>
      <c r="AM5" s="15">
        <f t="shared" ref="AM5:AT49" si="2">(AD5/$I5)*100</f>
        <v>0</v>
      </c>
      <c r="AN5" s="14">
        <f t="shared" si="1"/>
        <v>0</v>
      </c>
      <c r="AO5" s="15">
        <f t="shared" si="1"/>
        <v>0</v>
      </c>
      <c r="AP5" s="16">
        <f t="shared" si="1"/>
        <v>0</v>
      </c>
      <c r="AQ5" s="16">
        <f t="shared" si="1"/>
        <v>0</v>
      </c>
      <c r="AR5" s="16">
        <f t="shared" si="1"/>
        <v>0</v>
      </c>
      <c r="AS5" s="16">
        <f t="shared" si="1"/>
        <v>0</v>
      </c>
      <c r="AT5" s="16">
        <f t="shared" si="1"/>
        <v>0</v>
      </c>
      <c r="AU5" s="17">
        <v>1953</v>
      </c>
      <c r="AV5" s="4">
        <v>67.005293732857595</v>
      </c>
      <c r="AW5" s="4">
        <v>2597.1159338278535</v>
      </c>
    </row>
    <row r="6" spans="1:49" ht="15" customHeight="1" x14ac:dyDescent="0.2">
      <c r="A6" s="4">
        <v>1952</v>
      </c>
      <c r="D6" s="10"/>
      <c r="E6" s="10"/>
      <c r="F6" s="18">
        <v>0.44431903031383047</v>
      </c>
      <c r="G6" s="18">
        <v>-0.44620729714338553</v>
      </c>
      <c r="H6" s="11">
        <v>-1.8882668295550631E-3</v>
      </c>
      <c r="I6" s="13">
        <v>368.70370756128892</v>
      </c>
      <c r="J6" s="13"/>
      <c r="K6" s="13"/>
      <c r="L6" s="13"/>
      <c r="M6" s="13"/>
      <c r="N6" s="13">
        <v>2497.1417545841787</v>
      </c>
      <c r="O6" s="13"/>
      <c r="P6" s="13"/>
      <c r="Q6" s="13"/>
      <c r="R6" s="13"/>
      <c r="U6" s="4">
        <v>1952</v>
      </c>
      <c r="W6" s="4">
        <v>0.44431903031383047</v>
      </c>
      <c r="X6" s="4">
        <v>0.5901994757443203</v>
      </c>
      <c r="Y6" s="4">
        <v>-0.44620729714338553</v>
      </c>
      <c r="AB6" s="10">
        <v>1952</v>
      </c>
      <c r="AL6" s="14">
        <f t="shared" si="0"/>
        <v>0</v>
      </c>
      <c r="AM6" s="15">
        <f t="shared" si="2"/>
        <v>0</v>
      </c>
      <c r="AN6" s="14">
        <f t="shared" si="1"/>
        <v>0</v>
      </c>
      <c r="AO6" s="15">
        <f t="shared" si="1"/>
        <v>0</v>
      </c>
      <c r="AP6" s="16">
        <f t="shared" si="1"/>
        <v>0</v>
      </c>
      <c r="AQ6" s="16">
        <f t="shared" si="1"/>
        <v>0</v>
      </c>
      <c r="AR6" s="16">
        <f t="shared" si="1"/>
        <v>0</v>
      </c>
      <c r="AS6" s="16">
        <f t="shared" si="1"/>
        <v>0</v>
      </c>
      <c r="AT6" s="16">
        <f t="shared" si="1"/>
        <v>0</v>
      </c>
      <c r="AU6" s="17">
        <v>1954</v>
      </c>
      <c r="AV6" s="4">
        <v>70.110183734559371</v>
      </c>
      <c r="AW6" s="4">
        <v>2562.6001310692723</v>
      </c>
    </row>
    <row r="7" spans="1:49" ht="15" customHeight="1" x14ac:dyDescent="0.2">
      <c r="A7" s="4">
        <v>1953</v>
      </c>
      <c r="D7" s="10"/>
      <c r="E7" s="10"/>
      <c r="F7" s="18">
        <v>-4.5722744555391319E-2</v>
      </c>
      <c r="G7" s="18">
        <v>-0.44406913514689417</v>
      </c>
      <c r="H7" s="11">
        <v>-0.48979187970228549</v>
      </c>
      <c r="I7" s="13">
        <v>389.86235595079012</v>
      </c>
      <c r="J7" s="13"/>
      <c r="K7" s="13"/>
      <c r="L7" s="13"/>
      <c r="M7" s="13"/>
      <c r="N7" s="13">
        <v>2597.1159338278535</v>
      </c>
      <c r="O7" s="13"/>
      <c r="P7" s="13"/>
      <c r="Q7" s="13"/>
      <c r="R7" s="13"/>
      <c r="U7" s="4">
        <v>1953</v>
      </c>
      <c r="W7" s="4">
        <v>-4.5722744555391319E-2</v>
      </c>
      <c r="X7" s="4">
        <v>0.52169833162888735</v>
      </c>
      <c r="Y7" s="4">
        <v>-0.44406913514689417</v>
      </c>
      <c r="AB7" s="10">
        <v>1953</v>
      </c>
      <c r="AL7" s="14">
        <f t="shared" si="0"/>
        <v>0</v>
      </c>
      <c r="AM7" s="15">
        <f t="shared" si="2"/>
        <v>0</v>
      </c>
      <c r="AN7" s="14">
        <f t="shared" si="1"/>
        <v>0</v>
      </c>
      <c r="AO7" s="15">
        <f t="shared" si="1"/>
        <v>0</v>
      </c>
      <c r="AP7" s="16">
        <f t="shared" si="1"/>
        <v>0</v>
      </c>
      <c r="AQ7" s="16">
        <f t="shared" si="1"/>
        <v>0</v>
      </c>
      <c r="AR7" s="16">
        <f t="shared" si="1"/>
        <v>0</v>
      </c>
      <c r="AS7" s="16">
        <f t="shared" si="1"/>
        <v>0</v>
      </c>
      <c r="AT7" s="16">
        <f t="shared" si="1"/>
        <v>0</v>
      </c>
      <c r="AU7" s="17">
        <v>1955</v>
      </c>
      <c r="AV7" s="4">
        <v>77.021041685546692</v>
      </c>
      <c r="AW7" s="4">
        <v>2704.9621724820886</v>
      </c>
    </row>
    <row r="8" spans="1:49" ht="15" customHeight="1" x14ac:dyDescent="0.2">
      <c r="A8" s="4">
        <v>1954</v>
      </c>
      <c r="D8" s="10"/>
      <c r="E8" s="10"/>
      <c r="F8" s="18">
        <v>0.22299017653951697</v>
      </c>
      <c r="G8" s="18">
        <v>-0.42800427266750773</v>
      </c>
      <c r="H8" s="11">
        <v>-0.20501409612799076</v>
      </c>
      <c r="I8" s="13">
        <v>390.99340297321118</v>
      </c>
      <c r="J8" s="13"/>
      <c r="K8" s="13"/>
      <c r="L8" s="13"/>
      <c r="M8" s="13"/>
      <c r="N8" s="13">
        <v>2562.6001310692723</v>
      </c>
      <c r="O8" s="13"/>
      <c r="P8" s="13"/>
      <c r="Q8" s="13"/>
      <c r="R8" s="13"/>
      <c r="U8" s="4">
        <v>1954</v>
      </c>
      <c r="W8" s="4">
        <v>0.22299017653951697</v>
      </c>
      <c r="X8" s="4">
        <v>0.53279357626304769</v>
      </c>
      <c r="Y8" s="4">
        <v>-0.42800427266750773</v>
      </c>
      <c r="AB8" s="10">
        <v>1954</v>
      </c>
      <c r="AL8" s="14">
        <f t="shared" si="0"/>
        <v>0</v>
      </c>
      <c r="AM8" s="15">
        <f t="shared" si="2"/>
        <v>0</v>
      </c>
      <c r="AN8" s="14">
        <f t="shared" si="1"/>
        <v>0</v>
      </c>
      <c r="AO8" s="15">
        <f t="shared" si="1"/>
        <v>0</v>
      </c>
      <c r="AP8" s="16">
        <f t="shared" si="1"/>
        <v>0</v>
      </c>
      <c r="AQ8" s="16">
        <f t="shared" si="1"/>
        <v>0</v>
      </c>
      <c r="AR8" s="16">
        <f t="shared" si="1"/>
        <v>0</v>
      </c>
      <c r="AS8" s="16">
        <f t="shared" si="1"/>
        <v>0</v>
      </c>
      <c r="AT8" s="16">
        <f t="shared" si="1"/>
        <v>0</v>
      </c>
      <c r="AU8" s="17">
        <v>1956</v>
      </c>
      <c r="AV8" s="4">
        <v>88.038350584367578</v>
      </c>
      <c r="AW8" s="4">
        <v>2760.648824920404</v>
      </c>
    </row>
    <row r="9" spans="1:49" ht="15" customHeight="1" x14ac:dyDescent="0.2">
      <c r="A9" s="4">
        <v>1955</v>
      </c>
      <c r="D9" s="10"/>
      <c r="E9" s="10"/>
      <c r="F9" s="18">
        <v>0.25018362625417784</v>
      </c>
      <c r="G9" s="18">
        <v>-0.43881035977362398</v>
      </c>
      <c r="H9" s="11">
        <v>-0.18862673351944614</v>
      </c>
      <c r="I9" s="13">
        <v>425.64858858898555</v>
      </c>
      <c r="J9" s="13"/>
      <c r="K9" s="13"/>
      <c r="L9" s="13"/>
      <c r="M9" s="13"/>
      <c r="N9" s="13">
        <v>2704.9621724820886</v>
      </c>
      <c r="O9" s="13"/>
      <c r="P9" s="13"/>
      <c r="Q9" s="13"/>
      <c r="R9" s="13"/>
      <c r="U9" s="4">
        <v>1955</v>
      </c>
      <c r="W9" s="4">
        <v>0.25018362625417784</v>
      </c>
      <c r="X9" s="4">
        <v>0.55124582499775177</v>
      </c>
      <c r="Y9" s="4">
        <v>-0.43881035977362398</v>
      </c>
      <c r="AB9" s="19">
        <v>1955</v>
      </c>
      <c r="AC9" s="20"/>
      <c r="AL9" s="14">
        <f t="shared" si="0"/>
        <v>0</v>
      </c>
      <c r="AM9" s="15">
        <f t="shared" si="2"/>
        <v>0</v>
      </c>
      <c r="AN9" s="14">
        <f t="shared" si="1"/>
        <v>0</v>
      </c>
      <c r="AO9" s="15">
        <f t="shared" si="1"/>
        <v>0</v>
      </c>
      <c r="AP9" s="16">
        <f t="shared" si="1"/>
        <v>0</v>
      </c>
      <c r="AQ9" s="16">
        <f t="shared" si="1"/>
        <v>0</v>
      </c>
      <c r="AR9" s="16">
        <f t="shared" si="1"/>
        <v>0</v>
      </c>
      <c r="AS9" s="16">
        <f t="shared" si="1"/>
        <v>0</v>
      </c>
      <c r="AT9" s="16">
        <f t="shared" si="1"/>
        <v>0</v>
      </c>
      <c r="AU9" s="17">
        <v>1957</v>
      </c>
      <c r="AV9" s="4">
        <v>95.049372420107815</v>
      </c>
      <c r="AW9" s="4">
        <v>2806.7456412838656</v>
      </c>
    </row>
    <row r="10" spans="1:49" ht="15" customHeight="1" x14ac:dyDescent="0.2">
      <c r="A10" s="4">
        <v>1956</v>
      </c>
      <c r="D10" s="10"/>
      <c r="E10" s="10"/>
      <c r="F10" s="18">
        <v>0.68039512972875438</v>
      </c>
      <c r="G10" s="18">
        <v>-0.45528970881860803</v>
      </c>
      <c r="H10" s="11">
        <v>0.22510542091014635</v>
      </c>
      <c r="I10" s="13">
        <v>449.21180739165891</v>
      </c>
      <c r="J10" s="13"/>
      <c r="K10" s="13"/>
      <c r="L10" s="13"/>
      <c r="M10" s="13"/>
      <c r="N10" s="13">
        <v>2760.648824920404</v>
      </c>
      <c r="O10" s="13"/>
      <c r="P10" s="13"/>
      <c r="Q10" s="13"/>
      <c r="R10" s="13"/>
      <c r="U10" s="4">
        <v>1956</v>
      </c>
      <c r="W10" s="4">
        <v>0.68039512972875438</v>
      </c>
      <c r="X10" s="4">
        <v>0.62669954685656892</v>
      </c>
      <c r="Y10" s="4">
        <v>-0.45528970881860803</v>
      </c>
      <c r="AB10" s="19">
        <v>1956</v>
      </c>
      <c r="AC10" s="20"/>
      <c r="AL10" s="14">
        <f t="shared" si="0"/>
        <v>0</v>
      </c>
      <c r="AM10" s="15">
        <f t="shared" si="2"/>
        <v>0</v>
      </c>
      <c r="AN10" s="14">
        <f t="shared" si="1"/>
        <v>0</v>
      </c>
      <c r="AO10" s="15">
        <f t="shared" si="1"/>
        <v>0</v>
      </c>
      <c r="AP10" s="16">
        <f t="shared" si="1"/>
        <v>0</v>
      </c>
      <c r="AQ10" s="16">
        <f t="shared" si="1"/>
        <v>0</v>
      </c>
      <c r="AR10" s="16">
        <f t="shared" si="1"/>
        <v>0</v>
      </c>
      <c r="AS10" s="16">
        <f t="shared" si="1"/>
        <v>0</v>
      </c>
      <c r="AT10" s="16">
        <f t="shared" si="1"/>
        <v>0</v>
      </c>
      <c r="AU10" s="17">
        <v>1958</v>
      </c>
      <c r="AV10" s="4">
        <v>82.579782405188951</v>
      </c>
      <c r="AW10" s="4">
        <v>2785.2575035601521</v>
      </c>
    </row>
    <row r="11" spans="1:49" ht="15" customHeight="1" x14ac:dyDescent="0.2">
      <c r="A11" s="4">
        <v>1957</v>
      </c>
      <c r="D11" s="10"/>
      <c r="E11" s="10"/>
      <c r="F11" s="18">
        <v>1.0219143796657286</v>
      </c>
      <c r="G11" s="18">
        <v>-0.45629810980468588</v>
      </c>
      <c r="H11" s="11">
        <v>0.56561626986104274</v>
      </c>
      <c r="I11" s="13">
        <v>472.57354983603869</v>
      </c>
      <c r="J11" s="13"/>
      <c r="K11" s="13"/>
      <c r="L11" s="13"/>
      <c r="M11" s="13"/>
      <c r="N11" s="13">
        <v>2806.7456412838656</v>
      </c>
      <c r="O11" s="13"/>
      <c r="P11" s="13"/>
      <c r="Q11" s="13"/>
      <c r="R11" s="13"/>
      <c r="U11" s="4">
        <v>1957</v>
      </c>
      <c r="W11" s="4">
        <v>1.0219143796657286</v>
      </c>
      <c r="X11" s="4">
        <v>0.67248793386263017</v>
      </c>
      <c r="Y11" s="4">
        <v>-0.45629810980468588</v>
      </c>
      <c r="AB11" s="19">
        <v>1957</v>
      </c>
      <c r="AC11" s="21"/>
      <c r="AL11" s="14">
        <f t="shared" si="0"/>
        <v>0</v>
      </c>
      <c r="AM11" s="15">
        <f t="shared" si="2"/>
        <v>0</v>
      </c>
      <c r="AN11" s="14">
        <f t="shared" si="1"/>
        <v>0</v>
      </c>
      <c r="AO11" s="15">
        <f t="shared" si="1"/>
        <v>0</v>
      </c>
      <c r="AP11" s="16">
        <f t="shared" si="1"/>
        <v>0</v>
      </c>
      <c r="AQ11" s="16">
        <f t="shared" si="1"/>
        <v>0</v>
      </c>
      <c r="AR11" s="16">
        <f t="shared" si="1"/>
        <v>0</v>
      </c>
      <c r="AS11" s="16">
        <f t="shared" si="1"/>
        <v>0</v>
      </c>
      <c r="AT11" s="16">
        <f t="shared" si="1"/>
        <v>0</v>
      </c>
      <c r="AU11" s="17">
        <v>1959</v>
      </c>
      <c r="AV11" s="4">
        <v>81.271169904919361</v>
      </c>
      <c r="AW11" s="4">
        <v>3052.641411137507</v>
      </c>
    </row>
    <row r="12" spans="1:49" ht="15" customHeight="1" x14ac:dyDescent="0.2">
      <c r="A12" s="4">
        <v>1958</v>
      </c>
      <c r="D12" s="10"/>
      <c r="E12" s="10"/>
      <c r="F12" s="18">
        <v>0.25347754091992242</v>
      </c>
      <c r="G12" s="18">
        <v>-0.4528364176272891</v>
      </c>
      <c r="H12" s="11">
        <v>-0.19935887670736668</v>
      </c>
      <c r="I12" s="13">
        <v>479.04501929202456</v>
      </c>
      <c r="J12" s="13"/>
      <c r="K12" s="13"/>
      <c r="L12" s="13"/>
      <c r="M12" s="13"/>
      <c r="N12" s="13">
        <v>2785.2575035601521</v>
      </c>
      <c r="O12" s="13"/>
      <c r="P12" s="13"/>
      <c r="Q12" s="13"/>
      <c r="R12" s="13"/>
      <c r="U12" s="4">
        <v>1958</v>
      </c>
      <c r="W12" s="4">
        <v>0.25347754091992242</v>
      </c>
      <c r="X12" s="4">
        <v>0.57157754430983909</v>
      </c>
      <c r="Y12" s="4">
        <v>-0.4528364176272891</v>
      </c>
      <c r="AB12" s="19">
        <v>1958</v>
      </c>
      <c r="AC12" s="20"/>
      <c r="AL12" s="14">
        <f t="shared" si="0"/>
        <v>0</v>
      </c>
      <c r="AM12" s="15">
        <f t="shared" si="2"/>
        <v>0</v>
      </c>
      <c r="AN12" s="14">
        <f t="shared" si="1"/>
        <v>0</v>
      </c>
      <c r="AO12" s="15">
        <f t="shared" si="1"/>
        <v>0</v>
      </c>
      <c r="AP12" s="16">
        <f t="shared" si="1"/>
        <v>0</v>
      </c>
      <c r="AQ12" s="16">
        <f t="shared" si="1"/>
        <v>0</v>
      </c>
      <c r="AR12" s="16">
        <f t="shared" si="1"/>
        <v>0</v>
      </c>
      <c r="AS12" s="16">
        <f t="shared" si="1"/>
        <v>0</v>
      </c>
      <c r="AT12" s="16">
        <f t="shared" si="1"/>
        <v>0</v>
      </c>
      <c r="AU12" s="17">
        <v>1960</v>
      </c>
      <c r="AV12" s="4">
        <v>98.137182720132216</v>
      </c>
      <c r="AW12" s="4">
        <v>3128.5962659430338</v>
      </c>
    </row>
    <row r="13" spans="1:49" ht="15" customHeight="1" x14ac:dyDescent="0.2">
      <c r="A13" s="4">
        <v>1959</v>
      </c>
      <c r="D13" s="10"/>
      <c r="E13" s="10"/>
      <c r="F13" s="18">
        <v>-0.14377425607719074</v>
      </c>
      <c r="G13" s="18">
        <v>-0.46166572862037764</v>
      </c>
      <c r="H13" s="11">
        <v>-0.60543998469756843</v>
      </c>
      <c r="I13" s="13">
        <v>520.43006615006254</v>
      </c>
      <c r="J13" s="13"/>
      <c r="K13" s="13"/>
      <c r="L13" s="13"/>
      <c r="M13" s="13"/>
      <c r="N13" s="13">
        <v>3052.641411137507</v>
      </c>
      <c r="O13" s="13">
        <v>29.166664882002802</v>
      </c>
      <c r="P13" s="13"/>
      <c r="Q13" s="13"/>
      <c r="R13" s="13"/>
      <c r="U13" s="4">
        <v>1959</v>
      </c>
      <c r="W13" s="4">
        <v>-0.14377425607719074</v>
      </c>
      <c r="X13" s="4">
        <v>0.53545522038837279</v>
      </c>
      <c r="Y13" s="4">
        <v>-0.46166572862037764</v>
      </c>
      <c r="AB13" s="19">
        <v>1959</v>
      </c>
      <c r="AC13" s="22"/>
      <c r="AL13" s="14">
        <f t="shared" si="0"/>
        <v>0</v>
      </c>
      <c r="AM13" s="15">
        <f t="shared" si="2"/>
        <v>0</v>
      </c>
      <c r="AN13" s="14">
        <f t="shared" si="1"/>
        <v>0</v>
      </c>
      <c r="AO13" s="15">
        <f t="shared" si="1"/>
        <v>0</v>
      </c>
      <c r="AP13" s="16">
        <f t="shared" si="1"/>
        <v>0</v>
      </c>
      <c r="AQ13" s="16">
        <f t="shared" si="1"/>
        <v>0</v>
      </c>
      <c r="AR13" s="16">
        <f t="shared" si="1"/>
        <v>0</v>
      </c>
      <c r="AS13" s="16">
        <f t="shared" si="1"/>
        <v>0</v>
      </c>
      <c r="AT13" s="16">
        <f t="shared" si="1"/>
        <v>0</v>
      </c>
      <c r="AU13" s="17">
        <v>1961</v>
      </c>
      <c r="AV13" s="4">
        <v>99.792914427449332</v>
      </c>
      <c r="AW13" s="4">
        <v>3201.4576387937359</v>
      </c>
    </row>
    <row r="14" spans="1:49" ht="15" customHeight="1" x14ac:dyDescent="0.2">
      <c r="A14" s="4">
        <v>1960</v>
      </c>
      <c r="B14" s="23">
        <v>4.6159999999999997</v>
      </c>
      <c r="C14" s="23">
        <v>1.238</v>
      </c>
      <c r="D14" s="10"/>
      <c r="E14" s="10"/>
      <c r="F14" s="18">
        <v>0.64855955109046093</v>
      </c>
      <c r="G14" s="18">
        <v>-0.75098262974628005</v>
      </c>
      <c r="H14" s="11">
        <v>-0.10242307865581912</v>
      </c>
      <c r="I14" s="13">
        <v>540.89137534786244</v>
      </c>
      <c r="J14" s="13"/>
      <c r="K14" s="13"/>
      <c r="L14" s="13"/>
      <c r="M14" s="13"/>
      <c r="N14" s="13">
        <v>3128.5962659430338</v>
      </c>
      <c r="O14" s="13">
        <v>29.591664855997596</v>
      </c>
      <c r="P14" s="24">
        <v>1.4466285465579709E-2</v>
      </c>
      <c r="Q14" s="13"/>
      <c r="R14" s="13"/>
      <c r="U14" s="4">
        <v>1960</v>
      </c>
      <c r="W14" s="4">
        <v>0.64855955109046093</v>
      </c>
      <c r="X14" s="4">
        <v>0.62452469992072557</v>
      </c>
      <c r="Y14" s="4">
        <v>-0.75098262974628005</v>
      </c>
      <c r="AB14" s="19">
        <v>1960</v>
      </c>
      <c r="AC14" s="22"/>
      <c r="AL14" s="14">
        <f t="shared" si="0"/>
        <v>0</v>
      </c>
      <c r="AM14" s="15">
        <f t="shared" si="2"/>
        <v>0</v>
      </c>
      <c r="AN14" s="14">
        <f t="shared" si="1"/>
        <v>0</v>
      </c>
      <c r="AO14" s="15">
        <f t="shared" si="1"/>
        <v>0</v>
      </c>
      <c r="AP14" s="16">
        <f t="shared" si="1"/>
        <v>0</v>
      </c>
      <c r="AQ14" s="16">
        <f t="shared" si="1"/>
        <v>0</v>
      </c>
      <c r="AR14" s="16">
        <f t="shared" si="1"/>
        <v>0</v>
      </c>
      <c r="AS14" s="16">
        <f t="shared" si="1"/>
        <v>0</v>
      </c>
      <c r="AT14" s="16">
        <f t="shared" si="1"/>
        <v>0</v>
      </c>
      <c r="AU14" s="17">
        <v>1962</v>
      </c>
      <c r="AV14" s="4">
        <v>105.12493178999573</v>
      </c>
      <c r="AW14" s="4">
        <v>3394.8002609698328</v>
      </c>
    </row>
    <row r="15" spans="1:49" ht="15" customHeight="1" x14ac:dyDescent="0.2">
      <c r="A15" s="4">
        <v>1961</v>
      </c>
      <c r="B15" s="23">
        <v>5</v>
      </c>
      <c r="C15" s="23">
        <v>1.2450000000000001</v>
      </c>
      <c r="D15" s="10"/>
      <c r="E15" s="10"/>
      <c r="F15" s="18">
        <v>0.74963093516470336</v>
      </c>
      <c r="G15" s="18">
        <v>-0.73747902764613915</v>
      </c>
      <c r="H15" s="11">
        <v>1.2151907518564209E-2</v>
      </c>
      <c r="I15" s="13">
        <v>559.60911433833178</v>
      </c>
      <c r="J15" s="13"/>
      <c r="K15" s="13"/>
      <c r="L15" s="13"/>
      <c r="M15" s="13"/>
      <c r="N15" s="13">
        <v>3201.4576387937359</v>
      </c>
      <c r="O15" s="13">
        <v>29.883331504817612</v>
      </c>
      <c r="P15" s="24">
        <v>9.8081212219898184E-3</v>
      </c>
      <c r="Q15" s="13"/>
      <c r="R15" s="13"/>
      <c r="U15" s="4">
        <v>1961</v>
      </c>
      <c r="W15" s="4">
        <v>0.74963093516470336</v>
      </c>
      <c r="X15" s="4">
        <v>0.67082563307257248</v>
      </c>
      <c r="Y15" s="4">
        <v>-0.73747902764613915</v>
      </c>
      <c r="AB15" s="19">
        <v>1961</v>
      </c>
      <c r="AC15" s="20"/>
      <c r="AL15" s="14">
        <f t="shared" si="0"/>
        <v>0</v>
      </c>
      <c r="AM15" s="15">
        <f t="shared" si="2"/>
        <v>0</v>
      </c>
      <c r="AN15" s="14">
        <f t="shared" si="1"/>
        <v>0</v>
      </c>
      <c r="AO15" s="15">
        <f t="shared" si="1"/>
        <v>0</v>
      </c>
      <c r="AP15" s="16">
        <f t="shared" si="1"/>
        <v>0</v>
      </c>
      <c r="AQ15" s="16">
        <f t="shared" si="1"/>
        <v>0</v>
      </c>
      <c r="AR15" s="16">
        <f t="shared" si="1"/>
        <v>0</v>
      </c>
      <c r="AS15" s="16">
        <f t="shared" si="1"/>
        <v>0</v>
      </c>
      <c r="AT15" s="16">
        <f t="shared" si="1"/>
        <v>0</v>
      </c>
      <c r="AU15" s="17">
        <v>1963</v>
      </c>
      <c r="AV15" s="4">
        <v>113.06683133526238</v>
      </c>
      <c r="AW15" s="4">
        <v>3541.5431975286797</v>
      </c>
    </row>
    <row r="16" spans="1:49" ht="15" customHeight="1" x14ac:dyDescent="0.2">
      <c r="A16" s="4">
        <v>1962</v>
      </c>
      <c r="B16" s="23">
        <v>5.6180000000000003</v>
      </c>
      <c r="C16" s="23">
        <v>1.3240000000000001</v>
      </c>
      <c r="D16" s="10"/>
      <c r="E16" s="10"/>
      <c r="F16" s="18">
        <v>0.5607120962466996</v>
      </c>
      <c r="G16" s="18">
        <v>-0.71148663091318165</v>
      </c>
      <c r="H16" s="11">
        <v>-0.15077453466648205</v>
      </c>
      <c r="I16" s="13">
        <v>601.55736226765612</v>
      </c>
      <c r="J16" s="13"/>
      <c r="K16" s="13"/>
      <c r="L16" s="13"/>
      <c r="M16" s="13"/>
      <c r="N16" s="13">
        <v>3394.8002609698328</v>
      </c>
      <c r="O16" s="13">
        <v>30.249998149048441</v>
      </c>
      <c r="P16" s="24">
        <v>1.2195273093816184E-2</v>
      </c>
      <c r="Q16" s="13"/>
      <c r="R16" s="13"/>
      <c r="U16" s="4">
        <v>1962</v>
      </c>
      <c r="W16" s="4">
        <v>0.5607120962466996</v>
      </c>
      <c r="X16" s="4">
        <v>0.71331526805760892</v>
      </c>
      <c r="Y16" s="4">
        <v>-0.71148663091318165</v>
      </c>
      <c r="AB16" s="19">
        <v>1962</v>
      </c>
      <c r="AC16" s="22"/>
      <c r="AL16" s="14">
        <f t="shared" si="0"/>
        <v>0</v>
      </c>
      <c r="AM16" s="15">
        <f t="shared" si="2"/>
        <v>0</v>
      </c>
      <c r="AN16" s="14">
        <f t="shared" si="1"/>
        <v>0</v>
      </c>
      <c r="AO16" s="15">
        <f t="shared" si="1"/>
        <v>0</v>
      </c>
      <c r="AP16" s="16">
        <f t="shared" si="1"/>
        <v>0</v>
      </c>
      <c r="AQ16" s="16">
        <f t="shared" si="1"/>
        <v>0</v>
      </c>
      <c r="AR16" s="16">
        <f t="shared" si="1"/>
        <v>0</v>
      </c>
      <c r="AS16" s="16">
        <f t="shared" si="1"/>
        <v>0</v>
      </c>
      <c r="AT16" s="16">
        <f t="shared" si="1"/>
        <v>0</v>
      </c>
      <c r="AU16" s="17">
        <v>1964</v>
      </c>
      <c r="AV16" s="4">
        <v>128.16485944605256</v>
      </c>
      <c r="AW16" s="4">
        <v>3746.996472464069</v>
      </c>
    </row>
    <row r="17" spans="1:49" ht="15" customHeight="1" x14ac:dyDescent="0.2">
      <c r="A17" s="4">
        <v>1963</v>
      </c>
      <c r="B17" s="23">
        <v>6.1559999999999997</v>
      </c>
      <c r="C17" s="23">
        <v>1.5609999999999999</v>
      </c>
      <c r="D17" s="10"/>
      <c r="E17" s="10"/>
      <c r="F17" s="18">
        <v>0.66364001106957626</v>
      </c>
      <c r="G17" s="18">
        <v>-0.69263716735494396</v>
      </c>
      <c r="H17" s="11">
        <v>-2.8997156285367698E-2</v>
      </c>
      <c r="I17" s="13">
        <v>634.53135177689342</v>
      </c>
      <c r="J17" s="13"/>
      <c r="K17" s="13"/>
      <c r="L17" s="13"/>
      <c r="M17" s="13"/>
      <c r="N17" s="13">
        <v>3541.5431975286797</v>
      </c>
      <c r="O17" s="13">
        <v>30.6416647917498</v>
      </c>
      <c r="P17" s="24">
        <v>1.2864554042381293E-2</v>
      </c>
      <c r="Q17" s="13"/>
      <c r="R17" s="13"/>
      <c r="U17" s="4">
        <v>1963</v>
      </c>
      <c r="W17" s="4">
        <v>0.66364001106957626</v>
      </c>
      <c r="X17" s="4">
        <v>0.72447190615883494</v>
      </c>
      <c r="Y17" s="4">
        <v>-0.69263716735494396</v>
      </c>
      <c r="AB17" s="19">
        <v>1963</v>
      </c>
      <c r="AC17" s="22"/>
      <c r="AL17" s="14">
        <f t="shared" si="0"/>
        <v>0</v>
      </c>
      <c r="AM17" s="15">
        <f t="shared" si="2"/>
        <v>0</v>
      </c>
      <c r="AN17" s="14">
        <f t="shared" si="1"/>
        <v>0</v>
      </c>
      <c r="AO17" s="15">
        <f t="shared" si="1"/>
        <v>0</v>
      </c>
      <c r="AP17" s="16">
        <f t="shared" si="1"/>
        <v>0</v>
      </c>
      <c r="AQ17" s="16">
        <f t="shared" si="1"/>
        <v>0</v>
      </c>
      <c r="AR17" s="16">
        <f t="shared" si="1"/>
        <v>0</v>
      </c>
      <c r="AS17" s="16">
        <f t="shared" si="1"/>
        <v>0</v>
      </c>
      <c r="AT17" s="16">
        <f t="shared" si="1"/>
        <v>0</v>
      </c>
      <c r="AU17" s="17">
        <v>1965</v>
      </c>
      <c r="AV17" s="4">
        <v>130.74667837949596</v>
      </c>
      <c r="AW17" s="4">
        <v>3986.7413239624343</v>
      </c>
    </row>
    <row r="18" spans="1:49" ht="15" customHeight="1" x14ac:dyDescent="0.2">
      <c r="A18" s="4">
        <v>1964</v>
      </c>
      <c r="B18" s="23">
        <v>6.8239999999999998</v>
      </c>
      <c r="C18" s="23">
        <v>1.7829999999999999</v>
      </c>
      <c r="D18" s="10"/>
      <c r="E18" s="10"/>
      <c r="F18" s="18">
        <v>0.88391259863064231</v>
      </c>
      <c r="G18" s="18">
        <v>-0.62224588481667464</v>
      </c>
      <c r="H18" s="11">
        <v>0.26166671381396767</v>
      </c>
      <c r="I18" s="13">
        <v>681.40262146809437</v>
      </c>
      <c r="J18" s="13"/>
      <c r="K18" s="13"/>
      <c r="L18" s="13"/>
      <c r="M18" s="13"/>
      <c r="N18" s="13">
        <v>3746.996472464069</v>
      </c>
      <c r="O18" s="13">
        <v>31.041664767274252</v>
      </c>
      <c r="P18" s="24">
        <v>1.2969649512382997E-2</v>
      </c>
      <c r="Q18" s="13"/>
      <c r="R18" s="13"/>
      <c r="U18" s="4">
        <v>1964</v>
      </c>
      <c r="W18" s="4">
        <v>0.88391259863064231</v>
      </c>
      <c r="X18" s="4">
        <v>0.73979834293172808</v>
      </c>
      <c r="Y18" s="4">
        <v>-0.62224588481667464</v>
      </c>
      <c r="AB18" s="19">
        <v>1964</v>
      </c>
      <c r="AC18" s="25"/>
      <c r="AL18" s="14">
        <f t="shared" si="0"/>
        <v>0</v>
      </c>
      <c r="AM18" s="15">
        <f t="shared" si="2"/>
        <v>0</v>
      </c>
      <c r="AN18" s="14">
        <f t="shared" si="1"/>
        <v>0</v>
      </c>
      <c r="AO18" s="15">
        <f t="shared" si="1"/>
        <v>0</v>
      </c>
      <c r="AP18" s="16">
        <f t="shared" si="1"/>
        <v>0</v>
      </c>
      <c r="AQ18" s="16">
        <f t="shared" si="1"/>
        <v>0</v>
      </c>
      <c r="AR18" s="16">
        <f t="shared" si="1"/>
        <v>0</v>
      </c>
      <c r="AS18" s="16">
        <f t="shared" si="1"/>
        <v>0</v>
      </c>
      <c r="AT18" s="16">
        <f t="shared" si="1"/>
        <v>0</v>
      </c>
      <c r="AU18" s="17">
        <v>1966</v>
      </c>
      <c r="AV18" s="4">
        <v>139.50241215378222</v>
      </c>
      <c r="AW18" s="4">
        <v>4248.5025523519998</v>
      </c>
    </row>
    <row r="19" spans="1:49" ht="15" customHeight="1" x14ac:dyDescent="0.2">
      <c r="A19" s="4">
        <v>1965</v>
      </c>
      <c r="B19" s="23">
        <v>7.4370000000000003</v>
      </c>
      <c r="C19" s="23">
        <v>2.0880000000000001</v>
      </c>
      <c r="D19" s="10"/>
      <c r="E19" s="10"/>
      <c r="F19" s="18">
        <v>0.63177412862540927</v>
      </c>
      <c r="G19" s="18">
        <v>-0.62094154518250633</v>
      </c>
      <c r="H19" s="11">
        <v>1.0832583442902943E-2</v>
      </c>
      <c r="I19" s="13">
        <v>738.55582723488226</v>
      </c>
      <c r="J19" s="13"/>
      <c r="K19" s="13"/>
      <c r="L19" s="13"/>
      <c r="M19" s="13"/>
      <c r="N19" s="13">
        <v>3986.7413239624343</v>
      </c>
      <c r="O19" s="13">
        <v>31.549998069503491</v>
      </c>
      <c r="P19" s="24">
        <v>1.6243200955609716E-2</v>
      </c>
      <c r="Q19" s="13"/>
      <c r="R19" s="13"/>
      <c r="U19" s="4">
        <v>1965</v>
      </c>
      <c r="W19" s="4">
        <v>0.63177412862540927</v>
      </c>
      <c r="X19" s="4">
        <v>0.72411612879111986</v>
      </c>
      <c r="Y19" s="4">
        <v>-0.62094154518250633</v>
      </c>
      <c r="AB19" s="19">
        <v>1965</v>
      </c>
      <c r="AC19" s="20"/>
      <c r="AL19" s="14">
        <f t="shared" si="0"/>
        <v>0</v>
      </c>
      <c r="AM19" s="15">
        <f t="shared" si="2"/>
        <v>0</v>
      </c>
      <c r="AN19" s="14">
        <f t="shared" si="1"/>
        <v>0</v>
      </c>
      <c r="AO19" s="15">
        <f t="shared" si="1"/>
        <v>0</v>
      </c>
      <c r="AP19" s="16">
        <f t="shared" si="1"/>
        <v>0</v>
      </c>
      <c r="AQ19" s="16">
        <f t="shared" si="1"/>
        <v>0</v>
      </c>
      <c r="AR19" s="16">
        <f t="shared" si="1"/>
        <v>0</v>
      </c>
      <c r="AS19" s="16">
        <f t="shared" si="1"/>
        <v>0</v>
      </c>
      <c r="AT19" s="16">
        <f t="shared" si="1"/>
        <v>0</v>
      </c>
      <c r="AU19" s="17">
        <v>1967</v>
      </c>
      <c r="AV19" s="4">
        <v>142.58936957420471</v>
      </c>
      <c r="AW19" s="4">
        <v>4354.9973141157243</v>
      </c>
    </row>
    <row r="20" spans="1:49" ht="15" customHeight="1" x14ac:dyDescent="0.2">
      <c r="A20" s="4">
        <v>1966</v>
      </c>
      <c r="B20" s="23">
        <v>7.5279999999999996</v>
      </c>
      <c r="C20" s="23">
        <v>2.4820000000000002</v>
      </c>
      <c r="D20" s="10"/>
      <c r="E20" s="10"/>
      <c r="F20" s="18">
        <v>0.36317457539674664</v>
      </c>
      <c r="G20" s="18">
        <v>-0.61196042720828947</v>
      </c>
      <c r="H20" s="11">
        <v>-0.24878585181154284</v>
      </c>
      <c r="I20" s="13">
        <v>809.52939096860507</v>
      </c>
      <c r="J20" s="13"/>
      <c r="K20" s="13"/>
      <c r="L20" s="13"/>
      <c r="M20" s="13"/>
      <c r="N20" s="13">
        <v>4248.5025523519998</v>
      </c>
      <c r="O20" s="13">
        <v>32.499998011374394</v>
      </c>
      <c r="P20" s="24">
        <v>2.9666500348468183E-2</v>
      </c>
      <c r="Q20" s="13"/>
      <c r="R20" s="13"/>
      <c r="U20" s="4">
        <v>1966</v>
      </c>
      <c r="W20" s="4">
        <v>0.36317457539674664</v>
      </c>
      <c r="X20" s="4">
        <v>0.62332509709189821</v>
      </c>
      <c r="Y20" s="4">
        <v>-0.61196042720828947</v>
      </c>
      <c r="AB20" s="19">
        <v>1966</v>
      </c>
      <c r="AC20" s="20"/>
      <c r="AL20" s="14">
        <f t="shared" si="0"/>
        <v>0</v>
      </c>
      <c r="AM20" s="15">
        <f t="shared" si="2"/>
        <v>0</v>
      </c>
      <c r="AN20" s="14">
        <f t="shared" si="2"/>
        <v>0</v>
      </c>
      <c r="AO20" s="15">
        <f t="shared" si="2"/>
        <v>0</v>
      </c>
      <c r="AP20" s="16">
        <f t="shared" si="2"/>
        <v>0</v>
      </c>
      <c r="AQ20" s="16">
        <f t="shared" si="2"/>
        <v>0</v>
      </c>
      <c r="AR20" s="16">
        <f t="shared" si="2"/>
        <v>0</v>
      </c>
      <c r="AS20" s="16">
        <f t="shared" si="2"/>
        <v>0</v>
      </c>
      <c r="AT20" s="16">
        <f t="shared" si="2"/>
        <v>0</v>
      </c>
      <c r="AU20" s="17">
        <v>1968</v>
      </c>
      <c r="AV20" s="4">
        <v>153.02889830508491</v>
      </c>
      <c r="AW20" s="4">
        <v>4562.6555176784796</v>
      </c>
    </row>
    <row r="21" spans="1:49" ht="15" customHeight="1" x14ac:dyDescent="0.2">
      <c r="A21" s="4">
        <v>1967</v>
      </c>
      <c r="B21" s="23">
        <v>8.0210000000000008</v>
      </c>
      <c r="C21" s="23">
        <v>2.7469999999999999</v>
      </c>
      <c r="D21" s="10"/>
      <c r="E21" s="10"/>
      <c r="F21" s="18">
        <v>0.30416692264245104</v>
      </c>
      <c r="G21" s="18">
        <v>-0.6189710661847736</v>
      </c>
      <c r="H21" s="11">
        <v>-0.31480414354232256</v>
      </c>
      <c r="I21" s="13">
        <v>855.45195334111156</v>
      </c>
      <c r="J21" s="13"/>
      <c r="K21" s="13"/>
      <c r="L21" s="13"/>
      <c r="M21" s="13"/>
      <c r="N21" s="13">
        <v>4354.9973141157243</v>
      </c>
      <c r="O21" s="13">
        <v>33.374997957834481</v>
      </c>
      <c r="P21" s="24">
        <v>2.6567027384722053E-2</v>
      </c>
      <c r="Q21" s="13"/>
      <c r="R21" s="13"/>
      <c r="U21" s="4">
        <v>1967</v>
      </c>
      <c r="W21" s="4">
        <v>0.30416692264245104</v>
      </c>
      <c r="X21" s="4">
        <v>0.616399516746716</v>
      </c>
      <c r="Y21" s="4">
        <v>-0.6189710661847736</v>
      </c>
      <c r="AB21" s="19">
        <v>1967</v>
      </c>
      <c r="AC21" s="21"/>
      <c r="AL21" s="14">
        <f t="shared" si="0"/>
        <v>0</v>
      </c>
      <c r="AM21" s="15">
        <f t="shared" si="2"/>
        <v>0</v>
      </c>
      <c r="AN21" s="14">
        <f t="shared" si="2"/>
        <v>0</v>
      </c>
      <c r="AO21" s="15">
        <f t="shared" si="2"/>
        <v>0</v>
      </c>
      <c r="AP21" s="16">
        <f t="shared" si="2"/>
        <v>0</v>
      </c>
      <c r="AQ21" s="16">
        <f t="shared" si="2"/>
        <v>0</v>
      </c>
      <c r="AR21" s="16">
        <f t="shared" si="2"/>
        <v>0</v>
      </c>
      <c r="AS21" s="16">
        <f t="shared" si="2"/>
        <v>0</v>
      </c>
      <c r="AT21" s="16">
        <f t="shared" si="2"/>
        <v>0</v>
      </c>
      <c r="AU21" s="17">
        <v>1969</v>
      </c>
      <c r="AV21" s="4">
        <v>161.30755684167005</v>
      </c>
      <c r="AW21" s="4">
        <v>4701.302746142811</v>
      </c>
    </row>
    <row r="22" spans="1:49" ht="15" customHeight="1" x14ac:dyDescent="0.2">
      <c r="A22" s="4">
        <v>1968</v>
      </c>
      <c r="B22" s="23">
        <v>9.3680000000000003</v>
      </c>
      <c r="C22" s="23">
        <v>3.3780000000000001</v>
      </c>
      <c r="D22" s="10"/>
      <c r="E22" s="10"/>
      <c r="F22" s="18">
        <v>2.7172255418153955E-2</v>
      </c>
      <c r="G22" s="18">
        <v>-0.60226140953688989</v>
      </c>
      <c r="H22" s="11">
        <v>-0.57508915411873596</v>
      </c>
      <c r="I22" s="13">
        <v>934.81003851303024</v>
      </c>
      <c r="J22" s="13"/>
      <c r="K22" s="13"/>
      <c r="L22" s="13"/>
      <c r="M22" s="13"/>
      <c r="N22" s="13">
        <v>4562.6555176784796</v>
      </c>
      <c r="O22" s="13">
        <v>34.791664537817553</v>
      </c>
      <c r="P22" s="24">
        <v>4.1570777782498958E-2</v>
      </c>
      <c r="Q22" s="13"/>
      <c r="R22" s="13"/>
      <c r="U22" s="4">
        <v>1968</v>
      </c>
      <c r="W22" s="4">
        <v>2.7172255418153955E-2</v>
      </c>
      <c r="X22" s="4">
        <v>0.64066552782639097</v>
      </c>
      <c r="Y22" s="4">
        <v>-0.60226140953688989</v>
      </c>
      <c r="AB22" s="19">
        <v>1968</v>
      </c>
      <c r="AC22" s="20"/>
      <c r="AL22" s="14">
        <f t="shared" si="0"/>
        <v>0</v>
      </c>
      <c r="AM22" s="15">
        <f t="shared" si="2"/>
        <v>0</v>
      </c>
      <c r="AN22" s="14">
        <f t="shared" si="2"/>
        <v>0</v>
      </c>
      <c r="AO22" s="15">
        <f t="shared" si="2"/>
        <v>0</v>
      </c>
      <c r="AP22" s="16">
        <f t="shared" si="2"/>
        <v>0</v>
      </c>
      <c r="AQ22" s="16">
        <f t="shared" si="2"/>
        <v>0</v>
      </c>
      <c r="AR22" s="16">
        <f t="shared" si="2"/>
        <v>0</v>
      </c>
      <c r="AS22" s="16">
        <f t="shared" si="2"/>
        <v>0</v>
      </c>
      <c r="AT22" s="16">
        <f t="shared" si="2"/>
        <v>0</v>
      </c>
      <c r="AU22" s="17">
        <v>1970</v>
      </c>
      <c r="AV22" s="4">
        <v>178.79096114096785</v>
      </c>
      <c r="AW22" s="4">
        <v>4710.023732504791</v>
      </c>
    </row>
    <row r="23" spans="1:49" ht="15" customHeight="1" x14ac:dyDescent="0.2">
      <c r="A23" s="4">
        <v>1969</v>
      </c>
      <c r="B23" s="23">
        <v>10.913</v>
      </c>
      <c r="C23" s="23">
        <v>4.8689999999999998</v>
      </c>
      <c r="D23" s="10"/>
      <c r="E23" s="10"/>
      <c r="F23" s="18">
        <v>8.6092617623811513E-3</v>
      </c>
      <c r="G23" s="18">
        <v>-0.5673834046509898</v>
      </c>
      <c r="H23" s="11">
        <v>-0.5587741428886086</v>
      </c>
      <c r="I23" s="13">
        <v>1010.6040610552578</v>
      </c>
      <c r="J23" s="13"/>
      <c r="K23" s="13"/>
      <c r="L23" s="13"/>
      <c r="M23" s="13"/>
      <c r="N23" s="13">
        <v>4701.302746142811</v>
      </c>
      <c r="O23" s="13">
        <v>36.683331088735898</v>
      </c>
      <c r="P23" s="24">
        <v>5.2944624801447571E-2</v>
      </c>
      <c r="Q23" s="13"/>
      <c r="R23" s="13"/>
      <c r="U23" s="4">
        <v>1969</v>
      </c>
      <c r="W23" s="4">
        <v>8.6092617623811513E-3</v>
      </c>
      <c r="X23" s="4">
        <v>0.59795974389066431</v>
      </c>
      <c r="Y23" s="4">
        <v>-0.5673834046509898</v>
      </c>
      <c r="AB23" s="19">
        <v>1969</v>
      </c>
      <c r="AC23" s="20"/>
      <c r="AL23" s="14">
        <f t="shared" si="0"/>
        <v>0</v>
      </c>
      <c r="AM23" s="15">
        <f t="shared" si="2"/>
        <v>0</v>
      </c>
      <c r="AN23" s="14">
        <f t="shared" si="2"/>
        <v>0</v>
      </c>
      <c r="AO23" s="15">
        <f t="shared" si="2"/>
        <v>0</v>
      </c>
      <c r="AP23" s="16">
        <f t="shared" si="2"/>
        <v>0</v>
      </c>
      <c r="AQ23" s="16">
        <f t="shared" si="2"/>
        <v>0</v>
      </c>
      <c r="AR23" s="16">
        <f t="shared" si="2"/>
        <v>0</v>
      </c>
      <c r="AS23" s="16">
        <f t="shared" si="2"/>
        <v>0</v>
      </c>
      <c r="AT23" s="16">
        <f t="shared" si="2"/>
        <v>0</v>
      </c>
      <c r="AU23" s="17">
        <v>1971</v>
      </c>
      <c r="AV23" s="4">
        <v>180.08187060768901</v>
      </c>
      <c r="AW23" s="4">
        <v>4867.495127758013</v>
      </c>
    </row>
    <row r="24" spans="1:49" ht="15" customHeight="1" x14ac:dyDescent="0.2">
      <c r="A24" s="4">
        <v>1970</v>
      </c>
      <c r="B24" s="23">
        <v>11.747999999999999</v>
      </c>
      <c r="C24" s="23">
        <v>5.5140000000000002</v>
      </c>
      <c r="D24" s="10"/>
      <c r="E24" s="10"/>
      <c r="F24" s="18">
        <v>0.21119411665144194</v>
      </c>
      <c r="G24" s="18">
        <v>-0.57731188937824995</v>
      </c>
      <c r="H24" s="11">
        <v>-0.36611777272680801</v>
      </c>
      <c r="I24" s="13">
        <v>1066.3213854748346</v>
      </c>
      <c r="J24" s="13"/>
      <c r="K24" s="13"/>
      <c r="L24" s="13"/>
      <c r="M24" s="13"/>
      <c r="N24" s="13">
        <v>4710.023732504791</v>
      </c>
      <c r="O24" s="13">
        <v>38.841664290004125</v>
      </c>
      <c r="P24" s="24">
        <v>5.7171034286334965E-2</v>
      </c>
      <c r="Q24" s="13"/>
      <c r="R24" s="13"/>
      <c r="U24" s="4">
        <v>1970</v>
      </c>
      <c r="W24" s="4">
        <v>0.21119411665144194</v>
      </c>
      <c r="X24" s="4">
        <v>0.58453314293184211</v>
      </c>
      <c r="Y24" s="4">
        <v>-0.57731188937824995</v>
      </c>
      <c r="AB24" s="19">
        <v>1970</v>
      </c>
      <c r="AC24" s="20"/>
      <c r="AG24" s="13">
        <v>3.27</v>
      </c>
      <c r="AH24" s="13">
        <v>0.94099574534033015</v>
      </c>
      <c r="AI24" s="13">
        <v>1.08</v>
      </c>
      <c r="AJ24" s="13">
        <v>1.08</v>
      </c>
      <c r="AK24" s="13"/>
      <c r="AL24" s="14">
        <f t="shared" si="0"/>
        <v>0</v>
      </c>
      <c r="AM24" s="15">
        <f t="shared" si="2"/>
        <v>0</v>
      </c>
      <c r="AN24" s="14">
        <f t="shared" si="2"/>
        <v>0</v>
      </c>
      <c r="AO24" s="15">
        <f t="shared" si="2"/>
        <v>0</v>
      </c>
      <c r="AP24" s="16">
        <f t="shared" si="2"/>
        <v>0.30666176675654533</v>
      </c>
      <c r="AQ24" s="16">
        <f t="shared" si="2"/>
        <v>8.8246916751210353E-2</v>
      </c>
      <c r="AR24" s="16">
        <f t="shared" si="2"/>
        <v>0.10128278535078562</v>
      </c>
      <c r="AS24" s="16">
        <f t="shared" si="2"/>
        <v>0.10128278535078562</v>
      </c>
      <c r="AT24" s="16">
        <f t="shared" si="2"/>
        <v>0</v>
      </c>
      <c r="AU24" s="17">
        <v>1972</v>
      </c>
      <c r="AV24" s="4">
        <v>194.73088673005392</v>
      </c>
      <c r="AW24" s="4">
        <v>5131.7245598349282</v>
      </c>
    </row>
    <row r="25" spans="1:49" ht="15" customHeight="1" x14ac:dyDescent="0.2">
      <c r="A25" s="4">
        <v>1971</v>
      </c>
      <c r="B25" s="23">
        <v>12.706</v>
      </c>
      <c r="C25" s="23">
        <v>5.4359999999999999</v>
      </c>
      <c r="D25" s="10"/>
      <c r="E25" s="10"/>
      <c r="F25" s="18">
        <v>-0.11248081009226901</v>
      </c>
      <c r="G25" s="18">
        <v>-0.63964036515703937</v>
      </c>
      <c r="H25" s="11">
        <v>-0.75212117524930844</v>
      </c>
      <c r="I25" s="13">
        <v>1157.5254917612694</v>
      </c>
      <c r="J25" s="13"/>
      <c r="K25" s="13"/>
      <c r="L25" s="13"/>
      <c r="M25" s="13"/>
      <c r="N25" s="13">
        <v>4867.495127758013</v>
      </c>
      <c r="O25" s="13">
        <v>40.483330856219673</v>
      </c>
      <c r="P25" s="24">
        <v>4.1396813189376047E-2</v>
      </c>
      <c r="Q25" s="13"/>
      <c r="R25" s="13"/>
      <c r="U25" s="4">
        <v>1971</v>
      </c>
      <c r="W25" s="4">
        <v>-0.11248081009226901</v>
      </c>
      <c r="X25" s="4">
        <v>0.62815092962148034</v>
      </c>
      <c r="Y25" s="4">
        <v>-0.63964036515703937</v>
      </c>
      <c r="AB25" s="10">
        <v>1971</v>
      </c>
      <c r="AG25" s="13">
        <v>5.89</v>
      </c>
      <c r="AH25" s="13">
        <v>7.3249928042121004</v>
      </c>
      <c r="AI25" s="13">
        <v>1.1000000000000001</v>
      </c>
      <c r="AJ25" s="13">
        <v>1.1000000000000001</v>
      </c>
      <c r="AK25" s="13"/>
      <c r="AL25" s="14">
        <f t="shared" si="0"/>
        <v>0</v>
      </c>
      <c r="AM25" s="15">
        <f t="shared" si="2"/>
        <v>0</v>
      </c>
      <c r="AN25" s="14">
        <f t="shared" si="2"/>
        <v>0</v>
      </c>
      <c r="AO25" s="15">
        <f t="shared" si="2"/>
        <v>0</v>
      </c>
      <c r="AP25" s="16">
        <f t="shared" si="2"/>
        <v>0.50884408524238067</v>
      </c>
      <c r="AQ25" s="16">
        <f t="shared" si="2"/>
        <v>0.63281481542722018</v>
      </c>
      <c r="AR25" s="16">
        <f t="shared" si="2"/>
        <v>9.5030304544417452E-2</v>
      </c>
      <c r="AS25" s="16">
        <f t="shared" si="2"/>
        <v>9.5030304544417452E-2</v>
      </c>
      <c r="AT25" s="16">
        <f t="shared" si="2"/>
        <v>0</v>
      </c>
      <c r="AU25" s="17">
        <v>1973</v>
      </c>
      <c r="AV25" s="4">
        <v>237.3589623811493</v>
      </c>
      <c r="AW25" s="4">
        <v>5427.9748210824555</v>
      </c>
    </row>
    <row r="26" spans="1:49" ht="15" customHeight="1" x14ac:dyDescent="0.2">
      <c r="A26" s="4">
        <v>1972</v>
      </c>
      <c r="B26" s="23">
        <v>14.763999999999999</v>
      </c>
      <c r="C26" s="23">
        <v>6.5720000000000001</v>
      </c>
      <c r="D26" s="10"/>
      <c r="E26" s="10"/>
      <c r="F26" s="18">
        <v>-0.42759973284832997</v>
      </c>
      <c r="G26" s="18">
        <v>-0.67181952766064201</v>
      </c>
      <c r="H26" s="11">
        <v>-1.0994192605089719</v>
      </c>
      <c r="I26" s="13">
        <v>1272.2165143699867</v>
      </c>
      <c r="J26" s="13"/>
      <c r="K26" s="13"/>
      <c r="L26" s="13"/>
      <c r="M26" s="13"/>
      <c r="N26" s="13">
        <v>5131.7245598349282</v>
      </c>
      <c r="O26" s="13">
        <v>41.808330775144867</v>
      </c>
      <c r="P26" s="24">
        <v>3.2205314922133521E-2</v>
      </c>
      <c r="Q26" s="13"/>
      <c r="R26" s="13"/>
      <c r="U26" s="4">
        <v>1972</v>
      </c>
      <c r="W26" s="4">
        <v>-0.42759973284832997</v>
      </c>
      <c r="X26" s="4">
        <v>0.64375892275845081</v>
      </c>
      <c r="Y26" s="4">
        <v>-0.67181952766064201</v>
      </c>
      <c r="AB26" s="10">
        <v>1972</v>
      </c>
      <c r="AG26" s="13">
        <v>6.72</v>
      </c>
      <c r="AH26" s="13">
        <v>12.516992421667801</v>
      </c>
      <c r="AI26" s="13">
        <v>0.62</v>
      </c>
      <c r="AJ26" s="13">
        <v>0.62</v>
      </c>
      <c r="AK26" s="13"/>
      <c r="AL26" s="14">
        <f t="shared" si="0"/>
        <v>0</v>
      </c>
      <c r="AM26" s="15">
        <f t="shared" si="2"/>
        <v>0</v>
      </c>
      <c r="AN26" s="14">
        <f t="shared" si="2"/>
        <v>0</v>
      </c>
      <c r="AO26" s="15">
        <f t="shared" si="2"/>
        <v>0</v>
      </c>
      <c r="AP26" s="16">
        <f t="shared" si="2"/>
        <v>0.52821197682124144</v>
      </c>
      <c r="AQ26" s="16">
        <f t="shared" si="2"/>
        <v>0.98387281412286409</v>
      </c>
      <c r="AR26" s="16">
        <f t="shared" si="2"/>
        <v>4.8733843099578823E-2</v>
      </c>
      <c r="AS26" s="16">
        <f t="shared" si="2"/>
        <v>4.8733843099578823E-2</v>
      </c>
      <c r="AT26" s="16">
        <f t="shared" si="2"/>
        <v>0</v>
      </c>
      <c r="AU26" s="17">
        <v>1974</v>
      </c>
      <c r="AV26" s="4">
        <v>259.94987804878036</v>
      </c>
      <c r="AW26" s="4">
        <v>5395.8881731468555</v>
      </c>
    </row>
    <row r="27" spans="1:49" ht="15" customHeight="1" x14ac:dyDescent="0.2">
      <c r="A27" s="4">
        <v>1973</v>
      </c>
      <c r="B27" s="23">
        <v>21.809000000000001</v>
      </c>
      <c r="C27" s="23">
        <v>9.6560000000000006</v>
      </c>
      <c r="D27" s="10"/>
      <c r="E27" s="10"/>
      <c r="F27" s="18">
        <v>0.13363327542028436</v>
      </c>
      <c r="G27" s="18">
        <v>-0.4865378442795395</v>
      </c>
      <c r="H27" s="11">
        <v>-0.35290456885925514</v>
      </c>
      <c r="I27" s="13">
        <v>1421.0610004517332</v>
      </c>
      <c r="J27" s="13"/>
      <c r="K27" s="13"/>
      <c r="L27" s="13"/>
      <c r="M27" s="13"/>
      <c r="N27" s="13">
        <v>5427.9748210824555</v>
      </c>
      <c r="O27" s="13">
        <v>44.424997281701835</v>
      </c>
      <c r="P27" s="24">
        <v>6.0706692338512003E-2</v>
      </c>
      <c r="Q27" s="13"/>
      <c r="R27" s="13"/>
      <c r="U27" s="4">
        <v>1973</v>
      </c>
      <c r="W27" s="4">
        <v>0.13363327542028436</v>
      </c>
      <c r="X27" s="4">
        <v>0.85520651854274143</v>
      </c>
      <c r="Y27" s="4">
        <v>-0.4865378442795395</v>
      </c>
      <c r="AB27" s="10">
        <v>1973</v>
      </c>
      <c r="AG27" s="13">
        <v>10.69</v>
      </c>
      <c r="AH27" s="13">
        <v>3.5519921809502897</v>
      </c>
      <c r="AI27" s="13">
        <v>0.67</v>
      </c>
      <c r="AJ27" s="13">
        <v>0.67</v>
      </c>
      <c r="AK27" s="13"/>
      <c r="AL27" s="14">
        <f t="shared" si="0"/>
        <v>0</v>
      </c>
      <c r="AM27" s="15">
        <f t="shared" si="2"/>
        <v>0</v>
      </c>
      <c r="AN27" s="14">
        <f t="shared" si="2"/>
        <v>0</v>
      </c>
      <c r="AO27" s="15">
        <f t="shared" si="2"/>
        <v>0</v>
      </c>
      <c r="AP27" s="16">
        <f t="shared" si="2"/>
        <v>0.75225482907502317</v>
      </c>
      <c r="AQ27" s="16">
        <f t="shared" si="2"/>
        <v>0.2499535332980897</v>
      </c>
      <c r="AR27" s="16">
        <f t="shared" si="2"/>
        <v>4.7147870484589856E-2</v>
      </c>
      <c r="AS27" s="16">
        <f t="shared" si="2"/>
        <v>4.7147870484589856E-2</v>
      </c>
      <c r="AT27" s="16">
        <f t="shared" si="2"/>
        <v>0</v>
      </c>
      <c r="AU27" s="17">
        <v>1975</v>
      </c>
      <c r="AV27" s="4">
        <v>258.20995659363382</v>
      </c>
      <c r="AW27" s="4">
        <v>5376.6690937679887</v>
      </c>
    </row>
    <row r="28" spans="1:49" ht="15" customHeight="1" x14ac:dyDescent="0.2">
      <c r="A28" s="4">
        <v>1974</v>
      </c>
      <c r="B28" s="23">
        <v>27.587</v>
      </c>
      <c r="C28" s="23">
        <v>12.084</v>
      </c>
      <c r="D28" s="10"/>
      <c r="E28" s="10"/>
      <c r="F28" s="18">
        <v>-0.27886166377645338</v>
      </c>
      <c r="G28" s="18">
        <v>-0.60085616577471868</v>
      </c>
      <c r="H28" s="11">
        <v>-0.87971782955117206</v>
      </c>
      <c r="I28" s="13">
        <v>1539.4699308899392</v>
      </c>
      <c r="J28" s="13"/>
      <c r="K28" s="13"/>
      <c r="L28" s="13"/>
      <c r="M28" s="13"/>
      <c r="N28" s="13">
        <v>5395.8881731468555</v>
      </c>
      <c r="O28" s="13">
        <v>49.316663649054881</v>
      </c>
      <c r="P28" s="24">
        <v>0.10445971613739413</v>
      </c>
      <c r="Q28" s="13"/>
      <c r="R28" s="13"/>
      <c r="U28" s="4">
        <v>1974</v>
      </c>
      <c r="W28" s="4">
        <v>-0.27886166377645338</v>
      </c>
      <c r="X28" s="4">
        <v>1.0069057651256261</v>
      </c>
      <c r="Y28" s="4">
        <v>-0.60085616577471868</v>
      </c>
      <c r="AB28" s="10">
        <v>1974</v>
      </c>
      <c r="AG28" s="13">
        <v>22.6</v>
      </c>
      <c r="AH28" s="13">
        <v>20.641992700843641</v>
      </c>
      <c r="AI28" s="13">
        <v>1.82</v>
      </c>
      <c r="AJ28" s="13">
        <v>1.82</v>
      </c>
      <c r="AK28" s="13"/>
      <c r="AL28" s="14">
        <f t="shared" si="0"/>
        <v>0</v>
      </c>
      <c r="AM28" s="15">
        <f t="shared" si="2"/>
        <v>0</v>
      </c>
      <c r="AN28" s="14">
        <f t="shared" si="2"/>
        <v>0</v>
      </c>
      <c r="AO28" s="15">
        <f t="shared" si="2"/>
        <v>0</v>
      </c>
      <c r="AP28" s="16">
        <f t="shared" si="2"/>
        <v>1.4680377671901235</v>
      </c>
      <c r="AQ28" s="16">
        <f t="shared" si="2"/>
        <v>1.3408506581814745</v>
      </c>
      <c r="AR28" s="16">
        <f t="shared" si="2"/>
        <v>0.11822251045513384</v>
      </c>
      <c r="AS28" s="16">
        <f t="shared" si="2"/>
        <v>0.11822251045513384</v>
      </c>
      <c r="AT28" s="16">
        <f t="shared" si="2"/>
        <v>0</v>
      </c>
      <c r="AU28" s="17">
        <v>1976</v>
      </c>
      <c r="AV28" s="4">
        <v>273.47636420008297</v>
      </c>
      <c r="AW28" s="4">
        <v>5675.8482900578456</v>
      </c>
    </row>
    <row r="29" spans="1:49" ht="15" customHeight="1" x14ac:dyDescent="0.2">
      <c r="A29" s="4">
        <v>1975</v>
      </c>
      <c r="B29" s="23">
        <v>25.350999999999999</v>
      </c>
      <c r="C29" s="23">
        <v>12.565</v>
      </c>
      <c r="D29" s="10"/>
      <c r="E29" s="10"/>
      <c r="F29" s="18">
        <v>0.73961772609846832</v>
      </c>
      <c r="G29" s="18">
        <v>-0.42192287038099757</v>
      </c>
      <c r="H29" s="11">
        <v>0.31769485571747075</v>
      </c>
      <c r="I29" s="13">
        <v>1677.083774484742</v>
      </c>
      <c r="J29" s="13"/>
      <c r="K29" s="13"/>
      <c r="L29" s="13"/>
      <c r="M29" s="13"/>
      <c r="N29" s="13">
        <v>5376.6690937679887</v>
      </c>
      <c r="O29" s="13">
        <v>53.824996706530023</v>
      </c>
      <c r="P29" s="24">
        <v>8.747595307231526E-2</v>
      </c>
      <c r="Q29" s="26"/>
      <c r="R29" s="26"/>
      <c r="U29" s="4">
        <v>1975</v>
      </c>
      <c r="W29" s="4">
        <v>0.73961772609846832</v>
      </c>
      <c r="X29" s="4">
        <v>0.76239546114623824</v>
      </c>
      <c r="Y29" s="4">
        <v>-0.42192287038099757</v>
      </c>
      <c r="AB29" s="10">
        <v>1975</v>
      </c>
      <c r="AG29" s="13">
        <v>18.510000000000002</v>
      </c>
      <c r="AH29" s="13">
        <v>0.39599455656979754</v>
      </c>
      <c r="AI29" s="13">
        <v>6.23</v>
      </c>
      <c r="AJ29" s="13">
        <v>6.23</v>
      </c>
      <c r="AK29" s="13"/>
      <c r="AL29" s="14">
        <f t="shared" si="0"/>
        <v>0</v>
      </c>
      <c r="AM29" s="15">
        <f t="shared" si="2"/>
        <v>0</v>
      </c>
      <c r="AN29" s="14">
        <f t="shared" si="2"/>
        <v>0</v>
      </c>
      <c r="AO29" s="15">
        <f t="shared" si="2"/>
        <v>0</v>
      </c>
      <c r="AP29" s="16">
        <f t="shared" si="2"/>
        <v>1.1037015730288675</v>
      </c>
      <c r="AQ29" s="16">
        <f t="shared" si="2"/>
        <v>2.3612091571958635E-2</v>
      </c>
      <c r="AR29" s="16">
        <f t="shared" si="2"/>
        <v>0.37147816315342214</v>
      </c>
      <c r="AS29" s="16">
        <f t="shared" si="2"/>
        <v>0.37147816315342214</v>
      </c>
      <c r="AT29" s="16">
        <f t="shared" si="2"/>
        <v>0</v>
      </c>
      <c r="AU29" s="17">
        <v>1977</v>
      </c>
      <c r="AV29" s="4">
        <v>280.32379702356371</v>
      </c>
      <c r="AW29" s="4">
        <v>5939.1562594248262</v>
      </c>
    </row>
    <row r="30" spans="1:49" ht="15" customHeight="1" x14ac:dyDescent="0.2">
      <c r="A30" s="4">
        <v>1976</v>
      </c>
      <c r="B30" s="23">
        <v>29.373999999999999</v>
      </c>
      <c r="C30" s="23">
        <v>13.311999999999999</v>
      </c>
      <c r="D30" s="10"/>
      <c r="E30" s="10"/>
      <c r="F30" s="18">
        <v>-0.32523015065165295</v>
      </c>
      <c r="G30" s="18">
        <v>-0.30395504814495994</v>
      </c>
      <c r="H30" s="11">
        <v>-0.62918519879661283</v>
      </c>
      <c r="I30" s="13">
        <v>1870.6713491688006</v>
      </c>
      <c r="J30" s="13">
        <v>371.42399999999998</v>
      </c>
      <c r="K30" s="13">
        <v>290.88499999999999</v>
      </c>
      <c r="L30" s="13"/>
      <c r="M30" s="13"/>
      <c r="N30" s="13">
        <v>5675.8482900578456</v>
      </c>
      <c r="O30" s="13">
        <v>56.933332771901377</v>
      </c>
      <c r="P30" s="24">
        <v>5.6143000763198891E-2</v>
      </c>
      <c r="Q30" s="26"/>
      <c r="R30" s="26"/>
      <c r="U30" s="4">
        <v>1976</v>
      </c>
      <c r="W30" s="4">
        <v>-0.32523015065165295</v>
      </c>
      <c r="X30" s="4">
        <v>0.85867635157500455</v>
      </c>
      <c r="Y30" s="4">
        <v>-0.30395504814495994</v>
      </c>
      <c r="AB30" s="10">
        <v>1976</v>
      </c>
      <c r="AG30" s="13">
        <v>27.9</v>
      </c>
      <c r="AH30" s="13">
        <v>18.926989578119798</v>
      </c>
      <c r="AI30" s="13">
        <v>8.8699999999999992</v>
      </c>
      <c r="AJ30" s="13">
        <v>12.84</v>
      </c>
      <c r="AK30" s="13">
        <v>2.55689630764186</v>
      </c>
      <c r="AL30" s="14">
        <f t="shared" si="0"/>
        <v>0</v>
      </c>
      <c r="AM30" s="15">
        <f t="shared" si="2"/>
        <v>0</v>
      </c>
      <c r="AN30" s="14">
        <f t="shared" si="2"/>
        <v>0</v>
      </c>
      <c r="AO30" s="15">
        <f t="shared" si="2"/>
        <v>0</v>
      </c>
      <c r="AP30" s="16">
        <f t="shared" si="2"/>
        <v>1.4914431662406582</v>
      </c>
      <c r="AQ30" s="16">
        <f t="shared" si="2"/>
        <v>1.011775242429926</v>
      </c>
      <c r="AR30" s="16">
        <f t="shared" si="2"/>
        <v>0.47416132202704792</v>
      </c>
      <c r="AS30" s="16">
        <f t="shared" si="2"/>
        <v>0.68638459693656095</v>
      </c>
      <c r="AT30" s="16">
        <f t="shared" si="2"/>
        <v>0.13668335214402952</v>
      </c>
      <c r="AU30" s="17">
        <v>1978</v>
      </c>
      <c r="AV30" s="4">
        <v>309.64989251756913</v>
      </c>
      <c r="AW30" s="4">
        <v>6266.7033434280129</v>
      </c>
    </row>
    <row r="31" spans="1:49" ht="15" customHeight="1" x14ac:dyDescent="0.2">
      <c r="A31" s="4">
        <v>1977</v>
      </c>
      <c r="B31" s="23">
        <v>32.354999999999997</v>
      </c>
      <c r="C31" s="23">
        <v>14.218</v>
      </c>
      <c r="D31" s="10"/>
      <c r="E31" s="10"/>
      <c r="F31" s="18">
        <v>-1.3079177749517628</v>
      </c>
      <c r="G31" s="18">
        <v>-0.25078429044378153</v>
      </c>
      <c r="H31" s="11">
        <v>-1.5587020653955443</v>
      </c>
      <c r="I31" s="13">
        <v>2083.4638368910478</v>
      </c>
      <c r="J31" s="13">
        <v>429.06</v>
      </c>
      <c r="K31" s="13">
        <v>330.47500000000002</v>
      </c>
      <c r="L31" s="13"/>
      <c r="M31" s="13"/>
      <c r="N31" s="13">
        <v>5939.1562594248262</v>
      </c>
      <c r="O31" s="13">
        <v>60.616672433663084</v>
      </c>
      <c r="P31" s="24">
        <v>6.2688995078532095E-2</v>
      </c>
      <c r="Q31" s="138">
        <v>8.1971948443595775</v>
      </c>
      <c r="R31" s="138">
        <v>4.5995039913602787</v>
      </c>
      <c r="U31" s="4">
        <v>1977</v>
      </c>
      <c r="W31" s="4">
        <v>-1.3079177749517628</v>
      </c>
      <c r="X31" s="4">
        <v>0.87057015530916659</v>
      </c>
      <c r="Y31" s="4">
        <v>-0.25078429044378153</v>
      </c>
      <c r="AB31" s="10">
        <v>1977</v>
      </c>
      <c r="AG31" s="13">
        <v>17.64</v>
      </c>
      <c r="AH31" s="13">
        <v>17.926994891929759</v>
      </c>
      <c r="AI31" s="13">
        <v>5.45</v>
      </c>
      <c r="AJ31" s="13">
        <v>29.49</v>
      </c>
      <c r="AK31" s="13">
        <v>0.37095662144766001</v>
      </c>
      <c r="AL31" s="14">
        <f t="shared" si="0"/>
        <v>0</v>
      </c>
      <c r="AM31" s="15">
        <f t="shared" si="2"/>
        <v>0</v>
      </c>
      <c r="AN31" s="14">
        <f t="shared" si="2"/>
        <v>0</v>
      </c>
      <c r="AO31" s="15">
        <f t="shared" si="2"/>
        <v>0</v>
      </c>
      <c r="AP31" s="16">
        <f t="shared" si="2"/>
        <v>0.84666696333556102</v>
      </c>
      <c r="AQ31" s="16">
        <f t="shared" si="2"/>
        <v>0.8604418552654356</v>
      </c>
      <c r="AR31" s="16">
        <f t="shared" si="2"/>
        <v>0.26158361395571472</v>
      </c>
      <c r="AS31" s="16">
        <f t="shared" si="2"/>
        <v>1.4154313349640415</v>
      </c>
      <c r="AT31" s="16">
        <f t="shared" si="2"/>
        <v>1.7804802506253374E-2</v>
      </c>
      <c r="AU31" s="17">
        <v>1979</v>
      </c>
      <c r="AV31" s="4">
        <v>339.42500000000001</v>
      </c>
      <c r="AW31" s="4">
        <v>6466.2</v>
      </c>
    </row>
    <row r="32" spans="1:49" ht="15" customHeight="1" x14ac:dyDescent="0.2">
      <c r="A32" s="4">
        <v>1978</v>
      </c>
      <c r="B32" s="23">
        <v>42.087000000000003</v>
      </c>
      <c r="C32" s="23">
        <v>21.68</v>
      </c>
      <c r="D32" s="10"/>
      <c r="E32" s="10"/>
      <c r="F32" s="18">
        <v>-1.2640158788032008</v>
      </c>
      <c r="G32" s="18">
        <v>-0.24584693143198111</v>
      </c>
      <c r="H32" s="11">
        <v>-1.5098628102351819</v>
      </c>
      <c r="I32" s="13">
        <v>2354.717208094034</v>
      </c>
      <c r="J32" s="13">
        <v>526.09</v>
      </c>
      <c r="K32" s="13">
        <v>397.81700000000001</v>
      </c>
      <c r="L32" s="13"/>
      <c r="M32" s="13"/>
      <c r="N32" s="13">
        <v>6266.7033434280129</v>
      </c>
      <c r="O32" s="13">
        <v>65.241672074442903</v>
      </c>
      <c r="P32" s="24">
        <v>7.3528429110572446E-2</v>
      </c>
      <c r="Q32" s="138">
        <v>9.1372685994503016</v>
      </c>
      <c r="R32" s="138">
        <v>6.1109272951674045</v>
      </c>
      <c r="S32" s="18"/>
      <c r="U32" s="4">
        <v>1978</v>
      </c>
      <c r="W32" s="4">
        <v>-1.2640158788032008</v>
      </c>
      <c r="X32" s="4">
        <v>0.8667714830445763</v>
      </c>
      <c r="Y32" s="4">
        <v>-0.24584693143198111</v>
      </c>
      <c r="AB32" s="10">
        <v>1978</v>
      </c>
      <c r="AG32" s="13">
        <v>43.01</v>
      </c>
      <c r="AH32" s="13">
        <v>45.753000275599987</v>
      </c>
      <c r="AI32" s="13">
        <v>3.63</v>
      </c>
      <c r="AJ32" s="13">
        <v>10.73</v>
      </c>
      <c r="AK32" s="13">
        <v>-0.68949859836805516</v>
      </c>
      <c r="AL32" s="14">
        <f t="shared" si="0"/>
        <v>0</v>
      </c>
      <c r="AM32" s="15">
        <f t="shared" si="2"/>
        <v>0</v>
      </c>
      <c r="AN32" s="14">
        <f t="shared" si="2"/>
        <v>0</v>
      </c>
      <c r="AO32" s="15">
        <f t="shared" si="2"/>
        <v>0</v>
      </c>
      <c r="AP32" s="16">
        <f t="shared" si="2"/>
        <v>1.8265462983053218</v>
      </c>
      <c r="AQ32" s="16">
        <f t="shared" si="2"/>
        <v>1.9430358821148459</v>
      </c>
      <c r="AR32" s="16">
        <f t="shared" si="2"/>
        <v>0.15415863898740567</v>
      </c>
      <c r="AS32" s="16">
        <f t="shared" si="2"/>
        <v>0.45568104582227631</v>
      </c>
      <c r="AT32" s="16">
        <f t="shared" si="2"/>
        <v>-2.9281588294254333E-2</v>
      </c>
      <c r="AU32" s="17">
        <v>1980</v>
      </c>
      <c r="AV32" s="4">
        <v>375.97500000000002</v>
      </c>
      <c r="AW32" s="4">
        <v>6450.4</v>
      </c>
    </row>
    <row r="33" spans="1:49" ht="15" customHeight="1" x14ac:dyDescent="0.2">
      <c r="A33" s="4">
        <v>1979</v>
      </c>
      <c r="B33" s="23">
        <v>63.835000000000001</v>
      </c>
      <c r="C33" s="23">
        <v>32.960999999999999</v>
      </c>
      <c r="D33" s="13">
        <v>63.832999999999998</v>
      </c>
      <c r="E33" s="13">
        <v>32.962000000000003</v>
      </c>
      <c r="F33" s="18">
        <v>-0.93330547271242137</v>
      </c>
      <c r="G33" s="18">
        <v>-0.25055562942841403</v>
      </c>
      <c r="H33" s="11">
        <v>-1.1838611021408354</v>
      </c>
      <c r="I33" s="13">
        <v>2632.15</v>
      </c>
      <c r="J33" s="13">
        <v>680.46</v>
      </c>
      <c r="K33" s="13">
        <v>448.21</v>
      </c>
      <c r="L33" s="13"/>
      <c r="M33" s="13"/>
      <c r="N33" s="13">
        <v>6466.2</v>
      </c>
      <c r="O33" s="13">
        <v>72.5833333333333</v>
      </c>
      <c r="P33" s="24">
        <v>0.1066369200502546</v>
      </c>
      <c r="Q33" s="138">
        <v>10.964621913595529</v>
      </c>
      <c r="R33" s="138">
        <v>7.4870698701371055</v>
      </c>
      <c r="S33" s="18"/>
      <c r="U33" s="4">
        <v>1979</v>
      </c>
      <c r="V33" s="4">
        <v>-1.1017609178808199E-2</v>
      </c>
      <c r="W33" s="4">
        <v>-0.93330547271242137</v>
      </c>
      <c r="X33" s="4">
        <v>1.1728434929620273</v>
      </c>
      <c r="Y33" s="4">
        <v>-0.25055562942841403</v>
      </c>
      <c r="Z33" s="4">
        <v>0</v>
      </c>
      <c r="AB33" s="10">
        <v>1979</v>
      </c>
      <c r="AC33" s="4">
        <v>28.736000000000001</v>
      </c>
      <c r="AD33" s="4">
        <v>11.878</v>
      </c>
      <c r="AE33" s="4">
        <v>0</v>
      </c>
      <c r="AF33" s="4">
        <v>0</v>
      </c>
      <c r="AG33" s="13">
        <v>27.27</v>
      </c>
      <c r="AH33" s="13">
        <v>42.317999999999998</v>
      </c>
      <c r="AI33" s="13">
        <v>12.43</v>
      </c>
      <c r="AJ33" s="13">
        <v>-13.502000000000001</v>
      </c>
      <c r="AK33" s="13">
        <v>1.133</v>
      </c>
      <c r="AL33" s="14">
        <f t="shared" si="0"/>
        <v>1.0917310943525256</v>
      </c>
      <c r="AM33" s="15">
        <f t="shared" si="2"/>
        <v>0.45126607526166823</v>
      </c>
      <c r="AN33" s="14">
        <f t="shared" si="2"/>
        <v>0</v>
      </c>
      <c r="AO33" s="15">
        <f t="shared" si="2"/>
        <v>0</v>
      </c>
      <c r="AP33" s="16">
        <f t="shared" si="2"/>
        <v>1.0360351803658605</v>
      </c>
      <c r="AQ33" s="16">
        <f t="shared" si="2"/>
        <v>1.6077351214786391</v>
      </c>
      <c r="AR33" s="16">
        <f t="shared" si="2"/>
        <v>0.4722375244571928</v>
      </c>
      <c r="AS33" s="16">
        <f t="shared" si="2"/>
        <v>-0.51296468666299411</v>
      </c>
      <c r="AT33" s="16">
        <f t="shared" si="2"/>
        <v>4.3044659308929957E-2</v>
      </c>
      <c r="AU33" s="17">
        <v>1981</v>
      </c>
      <c r="AV33" s="4">
        <v>380.625</v>
      </c>
      <c r="AW33" s="4">
        <v>6617.75</v>
      </c>
    </row>
    <row r="34" spans="1:49" ht="15" customHeight="1" x14ac:dyDescent="0.2">
      <c r="A34" s="4">
        <v>1980</v>
      </c>
      <c r="B34" s="23">
        <v>72.605000000000004</v>
      </c>
      <c r="C34" s="23">
        <v>42.533000000000001</v>
      </c>
      <c r="D34" s="13">
        <v>72.605999999999995</v>
      </c>
      <c r="E34" s="13">
        <v>42.533000000000001</v>
      </c>
      <c r="F34" s="18">
        <v>-0.67801465514982662</v>
      </c>
      <c r="G34" s="18">
        <v>-0.29167066961283505</v>
      </c>
      <c r="H34" s="11">
        <v>-0.96968532476266167</v>
      </c>
      <c r="I34" s="13">
        <v>2862.4749999999999</v>
      </c>
      <c r="J34" s="13">
        <v>839.08299999999997</v>
      </c>
      <c r="K34" s="13">
        <v>542.221</v>
      </c>
      <c r="L34" s="13"/>
      <c r="M34" s="13"/>
      <c r="N34" s="13">
        <v>6450.4</v>
      </c>
      <c r="O34" s="13">
        <v>82.383333333333297</v>
      </c>
      <c r="P34" s="24">
        <v>0.12664782402035613</v>
      </c>
      <c r="Q34" s="138">
        <v>9.4705618932927624</v>
      </c>
      <c r="R34" s="138">
        <v>8.4227961898329387</v>
      </c>
      <c r="S34" s="13">
        <v>105.09347992550859</v>
      </c>
      <c r="U34" s="4">
        <v>1980</v>
      </c>
      <c r="V34" s="4">
        <v>8.0909003572083596E-2</v>
      </c>
      <c r="W34" s="4">
        <v>-0.67801465514982662</v>
      </c>
      <c r="X34" s="4">
        <v>1.0505943283347454</v>
      </c>
      <c r="Y34" s="4">
        <v>-0.29167066961283505</v>
      </c>
      <c r="Z34" s="4">
        <v>0</v>
      </c>
      <c r="AB34" s="10">
        <v>1980</v>
      </c>
      <c r="AC34" s="4">
        <v>19.222000000000001</v>
      </c>
      <c r="AD34" s="4">
        <v>16.917999999999999</v>
      </c>
      <c r="AE34" s="4">
        <v>0</v>
      </c>
      <c r="AF34" s="4">
        <v>0</v>
      </c>
      <c r="AG34" s="13">
        <v>53.546999999999997</v>
      </c>
      <c r="AH34" s="13">
        <v>21.292999999999999</v>
      </c>
      <c r="AI34" s="13">
        <v>6.0419999999999998</v>
      </c>
      <c r="AJ34" s="13">
        <v>23.824999999999999</v>
      </c>
      <c r="AK34" s="13">
        <v>8.1539999999999999</v>
      </c>
      <c r="AL34" s="14">
        <f t="shared" si="0"/>
        <v>0.67151678180595475</v>
      </c>
      <c r="AM34" s="15">
        <f t="shared" si="2"/>
        <v>0.59102699586895957</v>
      </c>
      <c r="AN34" s="14">
        <f t="shared" si="2"/>
        <v>0</v>
      </c>
      <c r="AO34" s="15">
        <f t="shared" si="2"/>
        <v>0</v>
      </c>
      <c r="AP34" s="16">
        <f t="shared" si="2"/>
        <v>1.8706538921737306</v>
      </c>
      <c r="AQ34" s="16">
        <f t="shared" si="2"/>
        <v>0.74386675866164775</v>
      </c>
      <c r="AR34" s="16">
        <f t="shared" si="2"/>
        <v>0.21107607926706784</v>
      </c>
      <c r="AS34" s="16">
        <f t="shared" si="2"/>
        <v>0.83232167966532467</v>
      </c>
      <c r="AT34" s="16">
        <f t="shared" si="2"/>
        <v>0.28485838304264666</v>
      </c>
      <c r="AU34" s="17">
        <v>1982</v>
      </c>
      <c r="AV34" s="4">
        <v>351.55</v>
      </c>
      <c r="AW34" s="4">
        <v>6491.2749999999996</v>
      </c>
    </row>
    <row r="35" spans="1:49" ht="15" customHeight="1" x14ac:dyDescent="0.2">
      <c r="A35" s="4">
        <v>1981</v>
      </c>
      <c r="B35" s="23">
        <v>86.528999999999996</v>
      </c>
      <c r="C35" s="23">
        <v>53.625999999999998</v>
      </c>
      <c r="D35" s="13">
        <v>86.528999999999996</v>
      </c>
      <c r="E35" s="13">
        <v>53.625999999999998</v>
      </c>
      <c r="F35" s="18">
        <v>-0.50355813699995322</v>
      </c>
      <c r="G35" s="18">
        <v>-0.36447157383328921</v>
      </c>
      <c r="H35" s="11">
        <v>-0.86802971083324243</v>
      </c>
      <c r="I35" s="13">
        <v>3210.95</v>
      </c>
      <c r="J35" s="13">
        <v>832.94299999999998</v>
      </c>
      <c r="K35" s="13">
        <v>605.95100000000002</v>
      </c>
      <c r="L35" s="13"/>
      <c r="M35" s="13"/>
      <c r="N35" s="13">
        <v>6617.75</v>
      </c>
      <c r="O35" s="13">
        <v>90.933333333333394</v>
      </c>
      <c r="P35" s="24">
        <v>9.8743486216339882E-2</v>
      </c>
      <c r="Q35" s="138">
        <v>9.3855655881680509</v>
      </c>
      <c r="R35" s="138">
        <v>9.0012486088446728</v>
      </c>
      <c r="S35" s="13">
        <v>115.80574053207006</v>
      </c>
      <c r="U35" s="4">
        <v>1981</v>
      </c>
      <c r="V35" s="4">
        <v>0.15668260172223175</v>
      </c>
      <c r="W35" s="4">
        <v>-0.50355813699995322</v>
      </c>
      <c r="X35" s="4">
        <v>1.0247123125554742</v>
      </c>
      <c r="Y35" s="4">
        <v>-0.36447157383328921</v>
      </c>
      <c r="Z35" s="4">
        <v>0</v>
      </c>
      <c r="AB35" s="10">
        <v>1981</v>
      </c>
      <c r="AC35" s="4">
        <v>9.6219999999999999</v>
      </c>
      <c r="AD35" s="4">
        <v>25.196000000000002</v>
      </c>
      <c r="AE35" s="4">
        <v>0</v>
      </c>
      <c r="AF35" s="4">
        <v>0</v>
      </c>
      <c r="AG35" s="13">
        <v>83.697999999999993</v>
      </c>
      <c r="AH35" s="13">
        <v>42.98</v>
      </c>
      <c r="AI35" s="13">
        <v>15.65</v>
      </c>
      <c r="AJ35" s="13">
        <v>17.509</v>
      </c>
      <c r="AK35" s="13">
        <v>5.1760000000000002</v>
      </c>
      <c r="AL35" s="14">
        <f t="shared" si="0"/>
        <v>0.29966209377287095</v>
      </c>
      <c r="AM35" s="15">
        <f t="shared" si="2"/>
        <v>0.78468988928510253</v>
      </c>
      <c r="AN35" s="14">
        <f t="shared" si="2"/>
        <v>0</v>
      </c>
      <c r="AO35" s="15">
        <f t="shared" si="2"/>
        <v>0</v>
      </c>
      <c r="AP35" s="16">
        <f t="shared" si="2"/>
        <v>2.6066428938476149</v>
      </c>
      <c r="AQ35" s="16">
        <f t="shared" si="2"/>
        <v>1.3385446674660149</v>
      </c>
      <c r="AR35" s="16">
        <f t="shared" si="2"/>
        <v>0.48739469627368853</v>
      </c>
      <c r="AS35" s="16">
        <f t="shared" si="2"/>
        <v>0.54529033463616683</v>
      </c>
      <c r="AT35" s="16">
        <f t="shared" si="2"/>
        <v>0.16119839922764292</v>
      </c>
      <c r="AU35" s="17">
        <v>1983</v>
      </c>
      <c r="AV35" s="4">
        <v>342.45</v>
      </c>
      <c r="AW35" s="4">
        <v>6792</v>
      </c>
    </row>
    <row r="36" spans="1:49" ht="15" customHeight="1" x14ac:dyDescent="0.2">
      <c r="A36" s="4">
        <v>1982</v>
      </c>
      <c r="B36" s="23">
        <v>96.522000000000006</v>
      </c>
      <c r="C36" s="23">
        <v>61.359000000000002</v>
      </c>
      <c r="D36" s="13">
        <v>96.52</v>
      </c>
      <c r="E36" s="13">
        <v>61.356000000000002</v>
      </c>
      <c r="F36" s="18">
        <v>-0.72209267563527646</v>
      </c>
      <c r="G36" s="18">
        <v>-0.49464872944693572</v>
      </c>
      <c r="H36" s="11">
        <v>-1.2167414050822121</v>
      </c>
      <c r="I36" s="13">
        <v>3345</v>
      </c>
      <c r="J36" s="13">
        <v>1030.3579999999999</v>
      </c>
      <c r="K36" s="13">
        <v>791.99199999999996</v>
      </c>
      <c r="L36" s="13"/>
      <c r="M36" s="13"/>
      <c r="N36" s="13">
        <v>6491.2749999999996</v>
      </c>
      <c r="O36" s="13">
        <v>96.533333333333303</v>
      </c>
      <c r="P36" s="24">
        <v>5.9761734542252753E-2</v>
      </c>
      <c r="Q36" s="138">
        <v>10.934597347003365</v>
      </c>
      <c r="R36" s="138">
        <v>9.555040504896116</v>
      </c>
      <c r="S36" s="13">
        <v>129.56830772811341</v>
      </c>
      <c r="U36" s="4">
        <v>1982</v>
      </c>
      <c r="V36" s="4">
        <v>-0.16541106128550076</v>
      </c>
      <c r="W36" s="4">
        <v>-0.72209267563527646</v>
      </c>
      <c r="X36" s="4">
        <v>1.0512406576980569</v>
      </c>
      <c r="Y36" s="4">
        <v>-0.49464872944693572</v>
      </c>
      <c r="Z36" s="4">
        <v>0</v>
      </c>
      <c r="AB36" s="10">
        <v>1982</v>
      </c>
      <c r="AC36" s="4">
        <v>19.396000000000001</v>
      </c>
      <c r="AD36" s="4">
        <v>27.474</v>
      </c>
      <c r="AE36" s="4">
        <v>0</v>
      </c>
      <c r="AF36" s="4">
        <v>0</v>
      </c>
      <c r="AG36" s="13">
        <v>105.96599999999999</v>
      </c>
      <c r="AH36" s="13">
        <v>62.726999999999997</v>
      </c>
      <c r="AI36" s="13">
        <v>12.395</v>
      </c>
      <c r="AJ36" s="13">
        <v>19.695</v>
      </c>
      <c r="AK36" s="13">
        <v>4.9649999999999999</v>
      </c>
      <c r="AL36" s="14">
        <f t="shared" si="0"/>
        <v>0.57985052316890884</v>
      </c>
      <c r="AM36" s="15">
        <f t="shared" si="2"/>
        <v>0.82134529147982049</v>
      </c>
      <c r="AN36" s="14">
        <f t="shared" si="2"/>
        <v>0</v>
      </c>
      <c r="AO36" s="15">
        <f t="shared" si="2"/>
        <v>0</v>
      </c>
      <c r="AP36" s="16">
        <f t="shared" si="2"/>
        <v>3.1678923766816145</v>
      </c>
      <c r="AQ36" s="16">
        <f t="shared" si="2"/>
        <v>1.8752466367713005</v>
      </c>
      <c r="AR36" s="16">
        <f t="shared" si="2"/>
        <v>0.37055306427503737</v>
      </c>
      <c r="AS36" s="16">
        <f t="shared" si="2"/>
        <v>0.58878923766816138</v>
      </c>
      <c r="AT36" s="16">
        <f t="shared" si="2"/>
        <v>0.14843049327354257</v>
      </c>
      <c r="AU36" s="17">
        <v>1984</v>
      </c>
      <c r="AV36" s="4">
        <v>370.42500000000001</v>
      </c>
      <c r="AW36" s="4">
        <v>7285.0249999999996</v>
      </c>
    </row>
    <row r="37" spans="1:49" ht="15" customHeight="1" x14ac:dyDescent="0.2">
      <c r="A37" s="4">
        <v>1983</v>
      </c>
      <c r="B37" s="23">
        <v>96.031000000000006</v>
      </c>
      <c r="C37" s="23">
        <v>59.643000000000001</v>
      </c>
      <c r="D37" s="13">
        <v>96.031000000000006</v>
      </c>
      <c r="E37" s="13">
        <v>59.646999999999998</v>
      </c>
      <c r="F37" s="18">
        <v>-1.5878783714138465</v>
      </c>
      <c r="G37" s="18">
        <v>-0.475767050334994</v>
      </c>
      <c r="H37" s="11">
        <v>-2.0636454217488405</v>
      </c>
      <c r="I37" s="13">
        <v>3638.125</v>
      </c>
      <c r="J37" s="13">
        <v>1206.6559999999999</v>
      </c>
      <c r="K37" s="13">
        <v>945.16200000000003</v>
      </c>
      <c r="L37" s="13"/>
      <c r="M37" s="13"/>
      <c r="N37" s="13">
        <v>6792</v>
      </c>
      <c r="O37" s="13">
        <v>99.5833333333333</v>
      </c>
      <c r="P37" s="24">
        <v>3.1106442734159856E-2</v>
      </c>
      <c r="Q37" s="138">
        <v>9.0389878660481031</v>
      </c>
      <c r="R37" s="138">
        <v>7.3035698103817204</v>
      </c>
      <c r="S37" s="13">
        <v>135.67964989737416</v>
      </c>
      <c r="U37" s="4">
        <v>1983</v>
      </c>
      <c r="V37" s="4">
        <v>-1.0635973200481017</v>
      </c>
      <c r="W37" s="4">
        <v>-1.5878783714138465</v>
      </c>
      <c r="X37" s="4">
        <v>1.000075588386875</v>
      </c>
      <c r="Y37" s="4">
        <v>-0.475767050334994</v>
      </c>
      <c r="Z37" s="4">
        <v>0</v>
      </c>
      <c r="AB37" s="10">
        <v>1983</v>
      </c>
      <c r="AC37" s="4">
        <v>20.844999999999999</v>
      </c>
      <c r="AD37" s="4">
        <v>18.687999999999999</v>
      </c>
      <c r="AE37" s="4">
        <v>0</v>
      </c>
      <c r="AF37" s="4">
        <v>0</v>
      </c>
      <c r="AG37" s="13">
        <v>50.588000000000001</v>
      </c>
      <c r="AH37" s="13">
        <v>58.645000000000003</v>
      </c>
      <c r="AI37" s="13">
        <v>2.0630000000000002</v>
      </c>
      <c r="AJ37" s="13">
        <v>18.382000000000001</v>
      </c>
      <c r="AK37" s="13">
        <v>1.1950000000000001</v>
      </c>
      <c r="AL37" s="14">
        <f t="shared" si="0"/>
        <v>0.57295997251331388</v>
      </c>
      <c r="AM37" s="15">
        <f t="shared" si="2"/>
        <v>0.5136711905170932</v>
      </c>
      <c r="AN37" s="14">
        <f t="shared" si="2"/>
        <v>0</v>
      </c>
      <c r="AO37" s="15">
        <f t="shared" si="2"/>
        <v>0</v>
      </c>
      <c r="AP37" s="16">
        <f t="shared" si="2"/>
        <v>1.3904964782683387</v>
      </c>
      <c r="AQ37" s="16">
        <f t="shared" si="2"/>
        <v>1.6119567084693351</v>
      </c>
      <c r="AR37" s="16">
        <f t="shared" si="2"/>
        <v>5.6705033499398733E-2</v>
      </c>
      <c r="AS37" s="16">
        <f t="shared" si="2"/>
        <v>0.50526026455935413</v>
      </c>
      <c r="AT37" s="16">
        <f t="shared" si="2"/>
        <v>3.2846589933001206E-2</v>
      </c>
      <c r="AU37" s="17">
        <v>1985</v>
      </c>
      <c r="AV37" s="4">
        <v>382.8</v>
      </c>
      <c r="AW37" s="4">
        <v>7593.8</v>
      </c>
    </row>
    <row r="38" spans="1:49" ht="15" customHeight="1" x14ac:dyDescent="0.2">
      <c r="A38" s="4">
        <v>1984</v>
      </c>
      <c r="B38" s="23">
        <v>115.639</v>
      </c>
      <c r="C38" s="23">
        <v>80.573999999999998</v>
      </c>
      <c r="D38" s="13">
        <v>115.64</v>
      </c>
      <c r="E38" s="13">
        <v>80.572000000000003</v>
      </c>
      <c r="F38" s="18">
        <v>-2.6993342737644466</v>
      </c>
      <c r="G38" s="18">
        <v>-0.50327913480337561</v>
      </c>
      <c r="H38" s="11">
        <v>-3.2026134085678222</v>
      </c>
      <c r="I38" s="13">
        <v>4040.7</v>
      </c>
      <c r="J38" s="13">
        <v>1214.4780000000001</v>
      </c>
      <c r="K38" s="13">
        <v>1074.338</v>
      </c>
      <c r="L38" s="13"/>
      <c r="M38" s="13"/>
      <c r="N38" s="13">
        <v>7285.0249999999996</v>
      </c>
      <c r="O38" s="13">
        <v>103.933333333333</v>
      </c>
      <c r="P38" s="24">
        <v>4.2754853377952706E-2</v>
      </c>
      <c r="Q38" s="138">
        <v>9.1904892370152886</v>
      </c>
      <c r="R38" s="138">
        <v>8.175351828281233</v>
      </c>
      <c r="S38" s="13">
        <v>143.96330184075686</v>
      </c>
      <c r="U38" s="4">
        <v>1984</v>
      </c>
      <c r="V38" s="4">
        <v>-2.3347934763778553</v>
      </c>
      <c r="W38" s="4">
        <v>-2.6993342737644466</v>
      </c>
      <c r="X38" s="4">
        <v>0.86786942856435767</v>
      </c>
      <c r="Y38" s="4">
        <v>-0.50327913480337561</v>
      </c>
      <c r="Z38" s="4">
        <v>0</v>
      </c>
      <c r="AB38" s="10">
        <v>1984</v>
      </c>
      <c r="AC38" s="4">
        <v>26.771999999999998</v>
      </c>
      <c r="AD38" s="4">
        <v>34.83</v>
      </c>
      <c r="AE38" s="4">
        <v>0</v>
      </c>
      <c r="AF38" s="4">
        <v>0</v>
      </c>
      <c r="AG38" s="13">
        <v>17.337</v>
      </c>
      <c r="AH38" s="13">
        <v>52.886000000000003</v>
      </c>
      <c r="AI38" s="13">
        <v>3.4980000000000002</v>
      </c>
      <c r="AJ38" s="13">
        <v>38.695</v>
      </c>
      <c r="AK38" s="13">
        <v>3.1320000000000001</v>
      </c>
      <c r="AL38" s="14">
        <f t="shared" si="0"/>
        <v>0.6625584675922489</v>
      </c>
      <c r="AM38" s="15">
        <f t="shared" si="2"/>
        <v>0.86197936001187925</v>
      </c>
      <c r="AN38" s="14">
        <f t="shared" si="2"/>
        <v>0</v>
      </c>
      <c r="AO38" s="15">
        <f t="shared" si="2"/>
        <v>0</v>
      </c>
      <c r="AP38" s="16">
        <f t="shared" si="2"/>
        <v>0.42905932140470715</v>
      </c>
      <c r="AQ38" s="16">
        <f t="shared" si="2"/>
        <v>1.3088326280099984</v>
      </c>
      <c r="AR38" s="16">
        <f t="shared" si="2"/>
        <v>8.6569158809117239E-2</v>
      </c>
      <c r="AS38" s="16">
        <f t="shared" si="2"/>
        <v>0.95763110352166703</v>
      </c>
      <c r="AT38" s="16">
        <f t="shared" si="2"/>
        <v>7.7511322295641852E-2</v>
      </c>
      <c r="AU38" s="17">
        <v>1986</v>
      </c>
      <c r="AV38" s="4">
        <v>412.22500000000002</v>
      </c>
      <c r="AW38" s="4">
        <v>7860.5</v>
      </c>
    </row>
    <row r="39" spans="1:49" ht="15" customHeight="1" x14ac:dyDescent="0.2">
      <c r="A39" s="4">
        <v>1985</v>
      </c>
      <c r="B39" s="23">
        <v>105.04600000000001</v>
      </c>
      <c r="C39" s="23">
        <v>79.323999999999998</v>
      </c>
      <c r="D39" s="13">
        <v>105.04600000000001</v>
      </c>
      <c r="E39" s="13">
        <v>79.325000000000003</v>
      </c>
      <c r="F39" s="18">
        <v>-2.8039569793523897</v>
      </c>
      <c r="G39" s="18">
        <v>-0.50610226030942651</v>
      </c>
      <c r="H39" s="11">
        <v>-3.3100592396618165</v>
      </c>
      <c r="I39" s="13">
        <v>4346.75</v>
      </c>
      <c r="J39" s="13">
        <v>1392.0530000000001</v>
      </c>
      <c r="K39" s="13">
        <v>1287.7719999999999</v>
      </c>
      <c r="L39" s="13"/>
      <c r="M39" s="13"/>
      <c r="N39" s="13">
        <v>7593.8</v>
      </c>
      <c r="O39" s="13">
        <v>107.6</v>
      </c>
      <c r="P39" s="24">
        <v>3.4670979772120525E-2</v>
      </c>
      <c r="Q39" s="138">
        <v>8.3596404632363335</v>
      </c>
      <c r="R39" s="138">
        <v>7.136107772814869</v>
      </c>
      <c r="S39" s="13">
        <v>149.025644655496</v>
      </c>
      <c r="U39" s="4">
        <v>1985</v>
      </c>
      <c r="V39" s="4">
        <v>-2.7183297866221889</v>
      </c>
      <c r="W39" s="4">
        <v>-2.8039569793523897</v>
      </c>
      <c r="X39" s="4">
        <v>0.59172945303962732</v>
      </c>
      <c r="Y39" s="4">
        <v>-0.50610226030942651</v>
      </c>
      <c r="Z39" s="4">
        <v>0</v>
      </c>
      <c r="AB39" s="10">
        <v>1985</v>
      </c>
      <c r="AC39" s="4">
        <v>21.241</v>
      </c>
      <c r="AD39" s="4">
        <v>22.06</v>
      </c>
      <c r="AE39" s="4">
        <v>0</v>
      </c>
      <c r="AF39" s="4">
        <v>0</v>
      </c>
      <c r="AG39" s="13">
        <v>18.959</v>
      </c>
      <c r="AH39" s="13">
        <v>56.482999999999997</v>
      </c>
      <c r="AI39" s="13">
        <v>3.008</v>
      </c>
      <c r="AJ39" s="13">
        <v>68.004000000000005</v>
      </c>
      <c r="AK39" s="13">
        <v>3.8580000000000001</v>
      </c>
      <c r="AL39" s="14">
        <f t="shared" si="0"/>
        <v>0.48866394432622073</v>
      </c>
      <c r="AM39" s="15">
        <f t="shared" si="2"/>
        <v>0.50750560763789032</v>
      </c>
      <c r="AN39" s="14">
        <f t="shared" si="2"/>
        <v>0</v>
      </c>
      <c r="AO39" s="15">
        <f t="shared" si="2"/>
        <v>0</v>
      </c>
      <c r="AP39" s="16">
        <f t="shared" si="2"/>
        <v>0.43616495082532925</v>
      </c>
      <c r="AQ39" s="16">
        <f t="shared" si="2"/>
        <v>1.2994306090757461</v>
      </c>
      <c r="AR39" s="16">
        <f t="shared" si="2"/>
        <v>6.9201127279001545E-2</v>
      </c>
      <c r="AS39" s="16">
        <f t="shared" si="2"/>
        <v>1.5644792086041297</v>
      </c>
      <c r="AT39" s="16">
        <f t="shared" si="2"/>
        <v>8.8755967101857708E-2</v>
      </c>
      <c r="AU39" s="17">
        <v>1987</v>
      </c>
      <c r="AV39" s="4">
        <v>457.125</v>
      </c>
      <c r="AW39" s="4">
        <v>8132.6</v>
      </c>
    </row>
    <row r="40" spans="1:49" ht="15" customHeight="1" x14ac:dyDescent="0.2">
      <c r="A40" s="4">
        <v>1986</v>
      </c>
      <c r="B40" s="23">
        <v>102.798</v>
      </c>
      <c r="C40" s="23">
        <v>87.304000000000002</v>
      </c>
      <c r="D40" s="13">
        <v>102.798</v>
      </c>
      <c r="E40" s="13">
        <v>87.305999999999997</v>
      </c>
      <c r="F40" s="18">
        <v>-3.018087742708532</v>
      </c>
      <c r="G40" s="18">
        <v>-0.52578088832003489</v>
      </c>
      <c r="H40" s="11">
        <v>-3.543868631028567</v>
      </c>
      <c r="I40" s="13">
        <v>4590.125</v>
      </c>
      <c r="J40" s="13">
        <v>1679.7159999999999</v>
      </c>
      <c r="K40" s="13">
        <v>1570.4839999999999</v>
      </c>
      <c r="L40" s="13"/>
      <c r="M40" s="13"/>
      <c r="N40" s="13">
        <v>7860.5</v>
      </c>
      <c r="O40" s="13">
        <v>109.691666666667</v>
      </c>
      <c r="P40" s="24">
        <v>1.9252751915680655E-2</v>
      </c>
      <c r="Q40" s="138">
        <v>7.2451436716348097</v>
      </c>
      <c r="R40" s="138">
        <v>6.6514031458228757</v>
      </c>
      <c r="S40" s="13">
        <v>125.20463070029449</v>
      </c>
      <c r="U40" s="4">
        <v>1986</v>
      </c>
      <c r="V40" s="4">
        <v>-3.2063614825304323</v>
      </c>
      <c r="W40" s="4">
        <v>-3.018087742708532</v>
      </c>
      <c r="X40" s="4">
        <v>0.33750714849813457</v>
      </c>
      <c r="Y40" s="4">
        <v>-0.52578088832003489</v>
      </c>
      <c r="Z40" s="4">
        <v>0</v>
      </c>
      <c r="AB40" s="10">
        <v>1986</v>
      </c>
      <c r="AC40" s="4">
        <v>19.521000000000001</v>
      </c>
      <c r="AD40" s="4">
        <v>30.946000000000002</v>
      </c>
      <c r="AE40" s="4">
        <v>0</v>
      </c>
      <c r="AF40" s="4">
        <v>0</v>
      </c>
      <c r="AG40" s="13">
        <v>79.055999999999997</v>
      </c>
      <c r="AH40" s="13">
        <v>88.411000000000001</v>
      </c>
      <c r="AI40" s="13">
        <v>8.984</v>
      </c>
      <c r="AJ40" s="13">
        <v>104.497</v>
      </c>
      <c r="AK40" s="13">
        <v>-0.313</v>
      </c>
      <c r="AL40" s="14">
        <f t="shared" si="0"/>
        <v>0.42528253587865256</v>
      </c>
      <c r="AM40" s="15">
        <f t="shared" si="2"/>
        <v>0.67418643283134994</v>
      </c>
      <c r="AN40" s="14">
        <f t="shared" si="2"/>
        <v>0</v>
      </c>
      <c r="AO40" s="15">
        <f t="shared" si="2"/>
        <v>0</v>
      </c>
      <c r="AP40" s="16">
        <f t="shared" si="2"/>
        <v>1.7223060374172816</v>
      </c>
      <c r="AQ40" s="16">
        <f t="shared" si="2"/>
        <v>1.9261131232809565</v>
      </c>
      <c r="AR40" s="16">
        <f t="shared" si="2"/>
        <v>0.19572451730617357</v>
      </c>
      <c r="AS40" s="16">
        <f t="shared" si="2"/>
        <v>2.2765610958307234</v>
      </c>
      <c r="AT40" s="16">
        <f t="shared" si="2"/>
        <v>-6.8189864110454503E-3</v>
      </c>
      <c r="AU40" s="17">
        <v>1988</v>
      </c>
      <c r="AV40" s="4">
        <v>531.20000000000005</v>
      </c>
      <c r="AW40" s="4">
        <v>8474.5</v>
      </c>
    </row>
    <row r="41" spans="1:49" ht="15" customHeight="1" x14ac:dyDescent="0.2">
      <c r="A41" s="4">
        <v>1987</v>
      </c>
      <c r="B41" s="23">
        <v>113.60299999999999</v>
      </c>
      <c r="C41" s="23">
        <v>99.308999999999997</v>
      </c>
      <c r="D41" s="13">
        <v>113.60299999999999</v>
      </c>
      <c r="E41" s="13">
        <v>99.311999999999998</v>
      </c>
      <c r="F41" s="18">
        <v>-3.1146199610900935</v>
      </c>
      <c r="G41" s="18">
        <v>-0.47763707015589629</v>
      </c>
      <c r="H41" s="11">
        <v>-3.5922570312459898</v>
      </c>
      <c r="I41" s="13">
        <v>4870.2250000000004</v>
      </c>
      <c r="J41" s="13">
        <v>1850.2159999999999</v>
      </c>
      <c r="K41" s="13">
        <v>1790.6</v>
      </c>
      <c r="L41" s="13"/>
      <c r="M41" s="13"/>
      <c r="N41" s="13">
        <v>8132.6</v>
      </c>
      <c r="O41" s="13">
        <v>113.616666666667</v>
      </c>
      <c r="P41" s="24">
        <v>3.5156809497323138E-2</v>
      </c>
      <c r="Q41" s="138">
        <v>6.5335286196670781</v>
      </c>
      <c r="R41" s="138">
        <v>6.1087021361792004</v>
      </c>
      <c r="S41" s="13">
        <v>112.69140634730213</v>
      </c>
      <c r="U41" s="4">
        <v>1987</v>
      </c>
      <c r="V41" s="4">
        <v>-3.2988414292974144</v>
      </c>
      <c r="W41" s="4">
        <v>-3.1146199610900935</v>
      </c>
      <c r="X41" s="4">
        <v>0.29343613488083198</v>
      </c>
      <c r="Y41" s="4">
        <v>-0.47763707015589629</v>
      </c>
      <c r="Z41" s="4">
        <v>0</v>
      </c>
      <c r="AB41" s="10">
        <v>1987</v>
      </c>
      <c r="AC41" s="4">
        <v>39.793999999999997</v>
      </c>
      <c r="AD41" s="4">
        <v>63.231000000000002</v>
      </c>
      <c r="AE41" s="4">
        <v>0</v>
      </c>
      <c r="AF41" s="4">
        <v>0</v>
      </c>
      <c r="AG41" s="13">
        <v>45.506999999999998</v>
      </c>
      <c r="AH41" s="13">
        <v>109</v>
      </c>
      <c r="AI41" s="13">
        <v>7.9029999999999996</v>
      </c>
      <c r="AJ41" s="13">
        <v>79.631</v>
      </c>
      <c r="AK41" s="13">
        <v>-9.1479999999999997</v>
      </c>
      <c r="AL41" s="14">
        <f t="shared" si="0"/>
        <v>0.81708750622404502</v>
      </c>
      <c r="AM41" s="15">
        <f t="shared" si="2"/>
        <v>1.2983178395248678</v>
      </c>
      <c r="AN41" s="14">
        <f t="shared" si="2"/>
        <v>0</v>
      </c>
      <c r="AO41" s="15">
        <f t="shared" si="2"/>
        <v>0</v>
      </c>
      <c r="AP41" s="16">
        <f t="shared" si="2"/>
        <v>0.93439214820670491</v>
      </c>
      <c r="AQ41" s="16">
        <f t="shared" si="2"/>
        <v>2.2380896159828341</v>
      </c>
      <c r="AR41" s="16">
        <f t="shared" si="2"/>
        <v>0.16227176362488385</v>
      </c>
      <c r="AS41" s="16">
        <f t="shared" si="2"/>
        <v>1.6350579285351292</v>
      </c>
      <c r="AT41" s="16">
        <f t="shared" si="2"/>
        <v>-0.18783526428450428</v>
      </c>
      <c r="AU41" s="17">
        <v>1989</v>
      </c>
      <c r="AV41" s="4">
        <v>592.67499999999995</v>
      </c>
      <c r="AW41" s="4">
        <v>8786.375</v>
      </c>
    </row>
    <row r="42" spans="1:49" ht="15" customHeight="1" x14ac:dyDescent="0.2">
      <c r="A42" s="4">
        <v>1988</v>
      </c>
      <c r="B42" s="23">
        <v>141.666</v>
      </c>
      <c r="C42" s="23">
        <v>122.98099999999999</v>
      </c>
      <c r="D42" s="13">
        <v>141.667</v>
      </c>
      <c r="E42" s="13">
        <v>122.983</v>
      </c>
      <c r="F42" s="18">
        <v>-2.1811760786273529</v>
      </c>
      <c r="G42" s="18">
        <v>-0.48120701553984907</v>
      </c>
      <c r="H42" s="11">
        <v>-2.6623830941672018</v>
      </c>
      <c r="I42" s="13">
        <v>5252.625</v>
      </c>
      <c r="J42" s="13">
        <v>2098.8510000000001</v>
      </c>
      <c r="K42" s="13">
        <v>2077.3719999999998</v>
      </c>
      <c r="L42" s="13"/>
      <c r="M42" s="13"/>
      <c r="N42" s="13">
        <v>8474.5</v>
      </c>
      <c r="O42" s="13">
        <v>118.27500000000001</v>
      </c>
      <c r="P42" s="24">
        <v>4.0182212376524085E-2</v>
      </c>
      <c r="Q42" s="138">
        <v>7.3609484529068459</v>
      </c>
      <c r="R42" s="138">
        <v>6.6028284989184209</v>
      </c>
      <c r="S42" s="13">
        <v>106.1675546529455</v>
      </c>
      <c r="U42" s="4">
        <v>1988</v>
      </c>
      <c r="V42" s="4">
        <v>-2.3066371576116707</v>
      </c>
      <c r="W42" s="4">
        <v>-2.1811760786273529</v>
      </c>
      <c r="X42" s="4">
        <v>0.35570786035553653</v>
      </c>
      <c r="Y42" s="4">
        <v>-0.48120701553984907</v>
      </c>
      <c r="Z42" s="4">
        <v>0</v>
      </c>
      <c r="AB42" s="10">
        <v>1988</v>
      </c>
      <c r="AC42" s="4">
        <v>21.701000000000001</v>
      </c>
      <c r="AD42" s="4">
        <v>56.908999999999999</v>
      </c>
      <c r="AE42" s="4">
        <v>0</v>
      </c>
      <c r="AF42" s="4">
        <v>0</v>
      </c>
      <c r="AG42" s="13">
        <v>75.546000000000006</v>
      </c>
      <c r="AH42" s="13">
        <v>100.312</v>
      </c>
      <c r="AI42" s="13">
        <v>4.5890000000000004</v>
      </c>
      <c r="AJ42" s="13">
        <v>86.786000000000001</v>
      </c>
      <c r="AK42" s="13">
        <v>3.9129999999999998</v>
      </c>
      <c r="AL42" s="14">
        <f t="shared" si="0"/>
        <v>0.41314580804835677</v>
      </c>
      <c r="AM42" s="15">
        <f t="shared" si="2"/>
        <v>1.0834392327645701</v>
      </c>
      <c r="AN42" s="14">
        <f t="shared" si="2"/>
        <v>0</v>
      </c>
      <c r="AO42" s="15">
        <f t="shared" si="2"/>
        <v>0</v>
      </c>
      <c r="AP42" s="16">
        <f t="shared" si="2"/>
        <v>1.4382523024202187</v>
      </c>
      <c r="AQ42" s="16">
        <f t="shared" si="2"/>
        <v>1.9097498869612812</v>
      </c>
      <c r="AR42" s="16">
        <f t="shared" si="2"/>
        <v>8.7365840889079283E-2</v>
      </c>
      <c r="AS42" s="16">
        <f t="shared" si="2"/>
        <v>1.65224054639347</v>
      </c>
      <c r="AT42" s="16">
        <f t="shared" si="2"/>
        <v>7.4496085290687991E-2</v>
      </c>
      <c r="AU42" s="17">
        <v>1990</v>
      </c>
      <c r="AV42" s="4">
        <v>645</v>
      </c>
      <c r="AW42" s="4">
        <v>8955.0249999999996</v>
      </c>
    </row>
    <row r="43" spans="1:49" ht="15" customHeight="1" x14ac:dyDescent="0.2">
      <c r="A43" s="4">
        <v>1989</v>
      </c>
      <c r="B43" s="23">
        <v>166.38399999999999</v>
      </c>
      <c r="C43" s="23">
        <v>146.56</v>
      </c>
      <c r="D43" s="13">
        <v>166.38499999999999</v>
      </c>
      <c r="E43" s="13">
        <v>146.56200000000001</v>
      </c>
      <c r="F43" s="18">
        <v>-1.6462343355073616</v>
      </c>
      <c r="G43" s="18">
        <v>-0.46255545539706944</v>
      </c>
      <c r="H43" s="11">
        <v>-2.1087897909044311</v>
      </c>
      <c r="I43" s="13">
        <v>5657.7</v>
      </c>
      <c r="J43" s="13">
        <v>2447.7399999999998</v>
      </c>
      <c r="K43" s="13">
        <v>2481.453</v>
      </c>
      <c r="L43" s="13"/>
      <c r="M43" s="13"/>
      <c r="N43" s="13">
        <v>8786.375</v>
      </c>
      <c r="O43" s="13">
        <v>123.941666666667</v>
      </c>
      <c r="P43" s="24">
        <v>4.6798603293343177E-2</v>
      </c>
      <c r="Q43" s="138">
        <v>7.5729801379203279</v>
      </c>
      <c r="R43" s="138">
        <v>6.7396609343844824</v>
      </c>
      <c r="S43" s="13">
        <v>109.62125175804033</v>
      </c>
      <c r="U43" s="4">
        <v>1989</v>
      </c>
      <c r="V43" s="4">
        <v>-1.7584000565600864</v>
      </c>
      <c r="W43" s="4">
        <v>-1.6462343355073616</v>
      </c>
      <c r="X43" s="4">
        <v>0.35037205931739046</v>
      </c>
      <c r="Y43" s="4">
        <v>-0.46255545539706944</v>
      </c>
      <c r="Z43" s="4">
        <v>-1.4634922318256536E-2</v>
      </c>
      <c r="AB43" s="10">
        <v>1989</v>
      </c>
      <c r="AC43" s="4">
        <v>50.972999999999999</v>
      </c>
      <c r="AD43" s="4">
        <v>75.8</v>
      </c>
      <c r="AE43" s="4">
        <v>0</v>
      </c>
      <c r="AF43" s="4">
        <v>0</v>
      </c>
      <c r="AG43" s="13">
        <v>75.478999999999999</v>
      </c>
      <c r="AH43" s="13">
        <v>79.649000000000001</v>
      </c>
      <c r="AI43" s="13">
        <v>31.166</v>
      </c>
      <c r="AJ43" s="13">
        <v>74.852000000000004</v>
      </c>
      <c r="AK43" s="13">
        <v>25.292999999999999</v>
      </c>
      <c r="AL43" s="14">
        <f t="shared" si="0"/>
        <v>0.90094914894745215</v>
      </c>
      <c r="AM43" s="15">
        <f t="shared" si="2"/>
        <v>1.3397670431447408</v>
      </c>
      <c r="AN43" s="14">
        <f t="shared" si="2"/>
        <v>0</v>
      </c>
      <c r="AO43" s="15">
        <f t="shared" si="2"/>
        <v>0</v>
      </c>
      <c r="AP43" s="16">
        <f t="shared" si="2"/>
        <v>1.3340933594923732</v>
      </c>
      <c r="AQ43" s="16">
        <f t="shared" si="2"/>
        <v>1.4077982218922884</v>
      </c>
      <c r="AR43" s="16">
        <f t="shared" si="2"/>
        <v>0.5508598900613324</v>
      </c>
      <c r="AS43" s="16">
        <f t="shared" si="2"/>
        <v>1.3230111175919543</v>
      </c>
      <c r="AT43" s="16">
        <f t="shared" si="2"/>
        <v>0.4470544567580465</v>
      </c>
      <c r="AU43" s="17">
        <v>1991</v>
      </c>
      <c r="AV43" s="4">
        <v>687.65</v>
      </c>
      <c r="AW43" s="4">
        <v>8948.4249999999993</v>
      </c>
    </row>
    <row r="44" spans="1:49" ht="15" customHeight="1" x14ac:dyDescent="0.2">
      <c r="A44" s="4">
        <v>1990</v>
      </c>
      <c r="B44" s="23">
        <v>176.89400000000001</v>
      </c>
      <c r="C44" s="23">
        <v>148.345</v>
      </c>
      <c r="D44" s="13">
        <v>176.89500000000001</v>
      </c>
      <c r="E44" s="13">
        <v>148.346</v>
      </c>
      <c r="F44" s="18">
        <v>-1.3522365719971736</v>
      </c>
      <c r="G44" s="18">
        <v>-0.44578419034797623</v>
      </c>
      <c r="H44" s="11">
        <v>-1.7980207623451498</v>
      </c>
      <c r="I44" s="13">
        <v>5979.5749999999998</v>
      </c>
      <c r="J44" s="13">
        <v>2415.654</v>
      </c>
      <c r="K44" s="13">
        <v>2565.1770000000001</v>
      </c>
      <c r="L44" s="13"/>
      <c r="M44" s="13"/>
      <c r="N44" s="13">
        <v>8955.0249999999996</v>
      </c>
      <c r="O44" s="13">
        <v>130.65833333333299</v>
      </c>
      <c r="P44" s="24">
        <v>5.2774748767847157E-2</v>
      </c>
      <c r="Q44" s="138">
        <v>6.864554507407977</v>
      </c>
      <c r="R44" s="138">
        <v>5.6784708328565907</v>
      </c>
      <c r="S44" s="13">
        <v>104.53540320354448</v>
      </c>
      <c r="U44" s="4">
        <v>1990</v>
      </c>
      <c r="V44" s="4">
        <v>-1.3205788036775188</v>
      </c>
      <c r="W44" s="4">
        <v>-1.3522365719971736</v>
      </c>
      <c r="X44" s="4">
        <v>0.47744195866763101</v>
      </c>
      <c r="Y44" s="4">
        <v>-0.44578419034797623</v>
      </c>
      <c r="Z44" s="4">
        <v>-0.12076109088020469</v>
      </c>
      <c r="AB44" s="10">
        <v>1990</v>
      </c>
      <c r="AC44" s="4">
        <v>59.93</v>
      </c>
      <c r="AD44" s="4">
        <v>71.248000000000005</v>
      </c>
      <c r="AE44" s="4">
        <v>0</v>
      </c>
      <c r="AF44" s="4">
        <v>0</v>
      </c>
      <c r="AG44" s="13">
        <v>11.339</v>
      </c>
      <c r="AH44" s="13">
        <v>65.094999999999999</v>
      </c>
      <c r="AI44" s="13">
        <v>30.556999999999999</v>
      </c>
      <c r="AJ44" s="13">
        <v>25.766999999999999</v>
      </c>
      <c r="AK44" s="13">
        <v>2.1579999999999999</v>
      </c>
      <c r="AL44" s="14">
        <f t="shared" si="0"/>
        <v>1.0022451428404193</v>
      </c>
      <c r="AM44" s="15">
        <f t="shared" si="2"/>
        <v>1.1915228088952812</v>
      </c>
      <c r="AN44" s="14">
        <f t="shared" si="2"/>
        <v>0</v>
      </c>
      <c r="AO44" s="15">
        <f t="shared" si="2"/>
        <v>0</v>
      </c>
      <c r="AP44" s="16">
        <f t="shared" si="2"/>
        <v>0.18962886158297204</v>
      </c>
      <c r="AQ44" s="16">
        <f t="shared" si="2"/>
        <v>1.0886225191589705</v>
      </c>
      <c r="AR44" s="16">
        <f t="shared" si="2"/>
        <v>0.51102294059360409</v>
      </c>
      <c r="AS44" s="16">
        <f t="shared" si="2"/>
        <v>0.43091691299130791</v>
      </c>
      <c r="AT44" s="16">
        <f t="shared" si="2"/>
        <v>3.608952141247497E-2</v>
      </c>
      <c r="AU44" s="17">
        <v>1992</v>
      </c>
      <c r="AV44" s="4">
        <v>735.27499999999998</v>
      </c>
      <c r="AW44" s="4">
        <v>9266.5499999999993</v>
      </c>
    </row>
    <row r="45" spans="1:49" ht="15" customHeight="1" x14ac:dyDescent="0.2">
      <c r="A45" s="4">
        <v>1991</v>
      </c>
      <c r="B45" s="23">
        <v>155.327</v>
      </c>
      <c r="C45" s="23">
        <v>131.19800000000001</v>
      </c>
      <c r="D45" s="13">
        <v>155.33199999999999</v>
      </c>
      <c r="E45" s="13">
        <v>131.20099999999999</v>
      </c>
      <c r="F45" s="18">
        <v>-0.5042881091018051</v>
      </c>
      <c r="G45" s="18">
        <v>0.16034855564823738</v>
      </c>
      <c r="H45" s="11">
        <v>-0.34393955345356775</v>
      </c>
      <c r="I45" s="13">
        <v>6174.05</v>
      </c>
      <c r="J45" s="13">
        <v>2605.674</v>
      </c>
      <c r="K45" s="13">
        <v>2848.9879999999998</v>
      </c>
      <c r="L45" s="13"/>
      <c r="M45" s="13"/>
      <c r="N45" s="13">
        <v>8948.4249999999993</v>
      </c>
      <c r="O45" s="13">
        <v>136.166666666667</v>
      </c>
      <c r="P45" s="24">
        <v>4.1293852053548186E-2</v>
      </c>
      <c r="Q45" s="138">
        <v>6.1750278509205403</v>
      </c>
      <c r="R45" s="138">
        <v>4.911753611089682</v>
      </c>
      <c r="S45" s="13">
        <v>103.15500909484986</v>
      </c>
      <c r="U45" s="4">
        <v>1991</v>
      </c>
      <c r="V45" s="4">
        <v>4.6889804909257295E-2</v>
      </c>
      <c r="W45" s="4">
        <v>-0.5042881091018051</v>
      </c>
      <c r="X45" s="4">
        <v>0.39084555518662789</v>
      </c>
      <c r="Y45" s="4">
        <v>0.16034855564823738</v>
      </c>
      <c r="Z45" s="4">
        <v>-8.3073509284829233E-2</v>
      </c>
      <c r="AB45" s="10">
        <v>1991</v>
      </c>
      <c r="AC45" s="4">
        <v>49.255000000000003</v>
      </c>
      <c r="AD45" s="4">
        <v>34.534999999999997</v>
      </c>
      <c r="AE45" s="4">
        <v>0</v>
      </c>
      <c r="AF45" s="4">
        <v>0</v>
      </c>
      <c r="AG45" s="13">
        <v>0.20799999999999999</v>
      </c>
      <c r="AH45" s="13">
        <v>12.489000000000001</v>
      </c>
      <c r="AI45" s="13">
        <v>32.052999999999997</v>
      </c>
      <c r="AJ45" s="13">
        <v>72.561999999999998</v>
      </c>
      <c r="AK45" s="13">
        <v>-5.7629999999999999</v>
      </c>
      <c r="AL45" s="14">
        <f t="shared" si="0"/>
        <v>0.79777455640948813</v>
      </c>
      <c r="AM45" s="15">
        <f t="shared" si="2"/>
        <v>0.55935731003150269</v>
      </c>
      <c r="AN45" s="14">
        <f t="shared" si="2"/>
        <v>0</v>
      </c>
      <c r="AO45" s="15">
        <f t="shared" si="2"/>
        <v>0</v>
      </c>
      <c r="AP45" s="16">
        <f t="shared" si="2"/>
        <v>3.3689393509932697E-3</v>
      </c>
      <c r="AQ45" s="16">
        <f t="shared" si="2"/>
        <v>0.20228213247382187</v>
      </c>
      <c r="AR45" s="16">
        <f t="shared" si="2"/>
        <v>0.51915679335282339</v>
      </c>
      <c r="AS45" s="16">
        <f t="shared" si="2"/>
        <v>1.1752739287825658</v>
      </c>
      <c r="AT45" s="16">
        <f t="shared" si="2"/>
        <v>-9.3342295575837564E-2</v>
      </c>
      <c r="AU45" s="17">
        <v>1993</v>
      </c>
      <c r="AV45" s="4">
        <v>759.375</v>
      </c>
      <c r="AW45" s="4">
        <v>9521</v>
      </c>
    </row>
    <row r="46" spans="1:49" ht="15" customHeight="1" x14ac:dyDescent="0.2">
      <c r="A46" s="4">
        <v>1992</v>
      </c>
      <c r="B46" s="23">
        <v>139.08199999999999</v>
      </c>
      <c r="C46" s="23">
        <v>114.845</v>
      </c>
      <c r="D46" s="13">
        <v>139.08000000000001</v>
      </c>
      <c r="E46" s="13">
        <v>114.845</v>
      </c>
      <c r="F46" s="18">
        <v>-0.59960546235835643</v>
      </c>
      <c r="G46" s="18">
        <v>-0.56025874329056624</v>
      </c>
      <c r="H46" s="11">
        <v>-1.1598642056489226</v>
      </c>
      <c r="I46" s="13">
        <v>6539.3</v>
      </c>
      <c r="J46" s="13">
        <v>2611.23</v>
      </c>
      <c r="K46" s="13">
        <v>3043.3589999999999</v>
      </c>
      <c r="L46" s="13"/>
      <c r="M46" s="13"/>
      <c r="N46" s="13">
        <v>9266.5499999999993</v>
      </c>
      <c r="O46" s="13">
        <v>140.308333333333</v>
      </c>
      <c r="P46" s="24">
        <v>2.9962756243801181E-2</v>
      </c>
      <c r="Q46" s="138">
        <v>5.1823808628515273</v>
      </c>
      <c r="R46" s="138">
        <v>3.913811917522799</v>
      </c>
      <c r="S46" s="13">
        <v>100.69158598296025</v>
      </c>
      <c r="U46" s="4">
        <v>1992</v>
      </c>
      <c r="V46" s="4">
        <v>-0.78928937348034189</v>
      </c>
      <c r="W46" s="4">
        <v>-0.59960546235835643</v>
      </c>
      <c r="X46" s="4">
        <v>0.37060541648188644</v>
      </c>
      <c r="Y46" s="4">
        <v>-0.56025874329056624</v>
      </c>
      <c r="Z46" s="4">
        <v>2.2143042833330785E-2</v>
      </c>
      <c r="AB46" s="10">
        <v>1992</v>
      </c>
      <c r="AC46" s="4">
        <v>58.755000000000003</v>
      </c>
      <c r="AD46" s="4">
        <v>30.315000000000001</v>
      </c>
      <c r="AE46" s="4">
        <v>0</v>
      </c>
      <c r="AF46" s="4">
        <v>0</v>
      </c>
      <c r="AG46" s="13">
        <v>-20.638000000000002</v>
      </c>
      <c r="AH46" s="13">
        <v>56.328000000000003</v>
      </c>
      <c r="AI46" s="13">
        <v>50.683999999999997</v>
      </c>
      <c r="AJ46" s="13">
        <v>92.198999999999998</v>
      </c>
      <c r="AK46" s="13">
        <v>-3.9009999999999998</v>
      </c>
      <c r="AL46" s="14">
        <f t="shared" si="0"/>
        <v>0.89849066413836343</v>
      </c>
      <c r="AM46" s="15">
        <f t="shared" si="2"/>
        <v>0.46358172893123117</v>
      </c>
      <c r="AN46" s="14">
        <f t="shared" si="2"/>
        <v>0</v>
      </c>
      <c r="AO46" s="15">
        <f t="shared" si="2"/>
        <v>0</v>
      </c>
      <c r="AP46" s="16">
        <f t="shared" si="2"/>
        <v>-0.31559952900157512</v>
      </c>
      <c r="AQ46" s="16">
        <f t="shared" si="2"/>
        <v>0.86137659994188986</v>
      </c>
      <c r="AR46" s="16">
        <f t="shared" si="2"/>
        <v>0.77506766779318881</v>
      </c>
      <c r="AS46" s="16">
        <f t="shared" si="2"/>
        <v>1.409921551236371</v>
      </c>
      <c r="AT46" s="16">
        <f t="shared" si="2"/>
        <v>-5.9654703102778581E-2</v>
      </c>
      <c r="AU46" s="17">
        <v>1994</v>
      </c>
      <c r="AV46" s="4">
        <v>826.52499999999998</v>
      </c>
      <c r="AW46" s="4">
        <v>9905.4500000000007</v>
      </c>
    </row>
    <row r="47" spans="1:49" ht="15" customHeight="1" x14ac:dyDescent="0.2">
      <c r="A47" s="4">
        <v>1993</v>
      </c>
      <c r="B47" s="23">
        <v>141.60599999999999</v>
      </c>
      <c r="C47" s="23">
        <v>116.28700000000001</v>
      </c>
      <c r="D47" s="13">
        <v>141.60499999999999</v>
      </c>
      <c r="E47" s="13">
        <v>116.288</v>
      </c>
      <c r="F47" s="18">
        <v>-1.0222571125357989</v>
      </c>
      <c r="G47" s="18">
        <v>-0.57877215171471352</v>
      </c>
      <c r="H47" s="11">
        <v>-1.6010292642505124</v>
      </c>
      <c r="I47" s="13">
        <v>6878.7</v>
      </c>
      <c r="J47" s="13">
        <v>3234.7330000000002</v>
      </c>
      <c r="K47" s="13">
        <v>3356.5050000000001</v>
      </c>
      <c r="L47" s="13"/>
      <c r="M47" s="13"/>
      <c r="N47" s="13">
        <v>9521</v>
      </c>
      <c r="O47" s="13">
        <v>144.47499999999999</v>
      </c>
      <c r="P47" s="24">
        <v>2.9264100328090237E-2</v>
      </c>
      <c r="Q47" s="138">
        <v>5.268775614620143</v>
      </c>
      <c r="R47" s="138">
        <v>3.7123691569055222</v>
      </c>
      <c r="S47" s="13">
        <v>103.71017703016912</v>
      </c>
      <c r="U47" s="4">
        <v>1993</v>
      </c>
      <c r="V47" s="4">
        <v>-1.2330236818003402</v>
      </c>
      <c r="W47" s="4">
        <v>-1.0222571125357989</v>
      </c>
      <c r="X47" s="4">
        <v>0.36804919534214314</v>
      </c>
      <c r="Y47" s="4">
        <v>-0.57877215171471352</v>
      </c>
      <c r="Z47" s="4">
        <v>-1.0408943550380158E-2</v>
      </c>
      <c r="AB47" s="10">
        <v>1993</v>
      </c>
      <c r="AC47" s="4">
        <v>82.799000000000007</v>
      </c>
      <c r="AD47" s="4">
        <v>50.21</v>
      </c>
      <c r="AE47" s="4">
        <v>0</v>
      </c>
      <c r="AF47" s="4">
        <v>0</v>
      </c>
      <c r="AG47" s="13">
        <v>-22.696000000000002</v>
      </c>
      <c r="AH47" s="13">
        <v>54.009</v>
      </c>
      <c r="AI47" s="13">
        <v>137.917</v>
      </c>
      <c r="AJ47" s="13">
        <v>174.387</v>
      </c>
      <c r="AK47" s="13">
        <v>1.379</v>
      </c>
      <c r="AL47" s="14">
        <f t="shared" si="0"/>
        <v>1.203701280765261</v>
      </c>
      <c r="AM47" s="15">
        <f t="shared" si="2"/>
        <v>0.7299344352857372</v>
      </c>
      <c r="AN47" s="14">
        <f t="shared" si="2"/>
        <v>0</v>
      </c>
      <c r="AO47" s="15">
        <f t="shared" si="2"/>
        <v>0</v>
      </c>
      <c r="AP47" s="16">
        <f t="shared" si="2"/>
        <v>-0.32994606539026272</v>
      </c>
      <c r="AQ47" s="16">
        <f t="shared" si="2"/>
        <v>0.78516289415151119</v>
      </c>
      <c r="AR47" s="16">
        <f t="shared" si="2"/>
        <v>2.0049864073153358</v>
      </c>
      <c r="AS47" s="16">
        <f t="shared" si="2"/>
        <v>2.5351737973745037</v>
      </c>
      <c r="AT47" s="16">
        <f t="shared" si="2"/>
        <v>2.0047392675941675E-2</v>
      </c>
      <c r="AU47" s="17">
        <v>1995</v>
      </c>
      <c r="AV47" s="4">
        <v>911.45</v>
      </c>
      <c r="AW47" s="4">
        <v>10174.75</v>
      </c>
    </row>
    <row r="48" spans="1:49" ht="15" customHeight="1" x14ac:dyDescent="0.2">
      <c r="A48" s="4">
        <v>1994</v>
      </c>
      <c r="B48" s="23">
        <v>169.447</v>
      </c>
      <c r="C48" s="23">
        <v>152.30199999999999</v>
      </c>
      <c r="D48" s="13">
        <v>169.447</v>
      </c>
      <c r="E48" s="13">
        <v>152.30000000000001</v>
      </c>
      <c r="F48" s="18">
        <v>-1.3475856077112787</v>
      </c>
      <c r="G48" s="18">
        <v>-0.55092679689824908</v>
      </c>
      <c r="H48" s="11">
        <v>-1.8985124046095279</v>
      </c>
      <c r="I48" s="13">
        <v>7308.7749999999996</v>
      </c>
      <c r="J48" s="13">
        <v>3434.6370000000002</v>
      </c>
      <c r="K48" s="13">
        <v>3544.9479999999999</v>
      </c>
      <c r="L48" s="13"/>
      <c r="M48" s="13"/>
      <c r="N48" s="13">
        <v>9905.4500000000007</v>
      </c>
      <c r="O48" s="13">
        <v>148.22499999999999</v>
      </c>
      <c r="P48" s="24">
        <v>2.5624907389589779E-2</v>
      </c>
      <c r="Q48" s="138">
        <v>5.1074824839539987</v>
      </c>
      <c r="R48" s="138">
        <v>4.4241490380852762</v>
      </c>
      <c r="S48" s="13">
        <v>103.13824930396169</v>
      </c>
      <c r="U48" s="4">
        <v>1994</v>
      </c>
      <c r="V48" s="4">
        <v>-1.6639176879846487</v>
      </c>
      <c r="W48" s="4">
        <v>-1.3475856077112787</v>
      </c>
      <c r="X48" s="4">
        <v>0.23460839880828183</v>
      </c>
      <c r="Y48" s="4">
        <v>-0.55092679689824908</v>
      </c>
      <c r="Z48" s="4">
        <v>-1.5187223577138441E-2</v>
      </c>
      <c r="AB48" s="10">
        <v>1994</v>
      </c>
      <c r="AC48" s="4">
        <v>89.989000000000004</v>
      </c>
      <c r="AD48" s="4">
        <v>55.942</v>
      </c>
      <c r="AE48" s="4">
        <v>0</v>
      </c>
      <c r="AF48" s="4">
        <v>0</v>
      </c>
      <c r="AG48" s="13">
        <v>50.027999999999999</v>
      </c>
      <c r="AH48" s="13">
        <v>125.20399999999999</v>
      </c>
      <c r="AI48" s="13">
        <v>54.088000000000001</v>
      </c>
      <c r="AJ48" s="13">
        <v>131.84899999999999</v>
      </c>
      <c r="AK48" s="13">
        <v>-5.3460000000000001</v>
      </c>
      <c r="AL48" s="14">
        <f t="shared" si="0"/>
        <v>1.2312460022370371</v>
      </c>
      <c r="AM48" s="15">
        <f t="shared" si="2"/>
        <v>0.76540870392097171</v>
      </c>
      <c r="AN48" s="14">
        <f t="shared" si="2"/>
        <v>0</v>
      </c>
      <c r="AO48" s="15">
        <f t="shared" si="2"/>
        <v>0</v>
      </c>
      <c r="AP48" s="16">
        <f t="shared" si="2"/>
        <v>0.68449227127665035</v>
      </c>
      <c r="AQ48" s="16">
        <f t="shared" si="2"/>
        <v>1.7130640907676047</v>
      </c>
      <c r="AR48" s="16">
        <f t="shared" si="2"/>
        <v>0.74004193589212974</v>
      </c>
      <c r="AS48" s="16">
        <f t="shared" si="2"/>
        <v>1.803982199479393</v>
      </c>
      <c r="AT48" s="16">
        <f t="shared" si="2"/>
        <v>-7.3144952471515409E-2</v>
      </c>
      <c r="AU48" s="17">
        <v>1996</v>
      </c>
      <c r="AV48" s="4">
        <v>986.02499999999998</v>
      </c>
      <c r="AW48" s="4">
        <v>10561</v>
      </c>
    </row>
    <row r="49" spans="1:49" ht="15" customHeight="1" x14ac:dyDescent="0.2">
      <c r="A49" s="4">
        <v>1995</v>
      </c>
      <c r="B49" s="23">
        <v>213.661</v>
      </c>
      <c r="C49" s="23">
        <v>192.77099999999999</v>
      </c>
      <c r="D49" s="13">
        <v>213.661</v>
      </c>
      <c r="E49" s="13">
        <v>192.77</v>
      </c>
      <c r="F49" s="18">
        <v>-1.2576770767414096</v>
      </c>
      <c r="G49" s="18">
        <v>-0.49677389891767409</v>
      </c>
      <c r="H49" s="11">
        <v>-1.7544509756590836</v>
      </c>
      <c r="I49" s="13">
        <v>7664.05</v>
      </c>
      <c r="J49" s="13">
        <v>4094.375</v>
      </c>
      <c r="K49" s="13">
        <v>4371.942</v>
      </c>
      <c r="L49" s="13"/>
      <c r="M49" s="13"/>
      <c r="N49" s="13">
        <v>10174.75</v>
      </c>
      <c r="O49" s="13">
        <v>152.38333333333401</v>
      </c>
      <c r="P49" s="24">
        <v>2.7667886348898385E-2</v>
      </c>
      <c r="Q49" s="138">
        <v>6.0532920438410329</v>
      </c>
      <c r="R49" s="138">
        <v>5.2915029895339156</v>
      </c>
      <c r="S49" s="13">
        <v>99.666197064992772</v>
      </c>
      <c r="U49" s="4">
        <v>1995</v>
      </c>
      <c r="V49" s="4">
        <v>-1.4818666370913551</v>
      </c>
      <c r="W49" s="4">
        <v>-1.2576770767414096</v>
      </c>
      <c r="X49" s="4">
        <v>0.27258433856772857</v>
      </c>
      <c r="Y49" s="4">
        <v>-0.49677389891767409</v>
      </c>
      <c r="Z49" s="4">
        <v>-2.8835928784389456E-3</v>
      </c>
      <c r="AB49" s="10">
        <v>1995</v>
      </c>
      <c r="AC49" s="4">
        <v>110.041</v>
      </c>
      <c r="AD49" s="4">
        <v>69.066999999999993</v>
      </c>
      <c r="AE49" s="4">
        <v>0</v>
      </c>
      <c r="AF49" s="4">
        <v>0</v>
      </c>
      <c r="AG49" s="13">
        <v>100.26600000000001</v>
      </c>
      <c r="AH49" s="13">
        <v>122.895</v>
      </c>
      <c r="AI49" s="13">
        <v>143.506</v>
      </c>
      <c r="AJ49" s="13">
        <v>254.43100000000001</v>
      </c>
      <c r="AK49" s="13">
        <v>9.7420000000000009</v>
      </c>
      <c r="AL49" s="14">
        <f t="shared" si="0"/>
        <v>1.4358074386257917</v>
      </c>
      <c r="AM49" s="15">
        <f t="shared" si="2"/>
        <v>0.90118149020426519</v>
      </c>
      <c r="AN49" s="14">
        <f t="shared" si="2"/>
        <v>0</v>
      </c>
      <c r="AO49" s="15">
        <f t="shared" si="2"/>
        <v>0</v>
      </c>
      <c r="AP49" s="16">
        <f t="shared" si="2"/>
        <v>1.3082639074640694</v>
      </c>
      <c r="AQ49" s="16">
        <f t="shared" si="2"/>
        <v>1.6035255511120099</v>
      </c>
      <c r="AR49" s="16">
        <f t="shared" si="2"/>
        <v>1.8724564688382774</v>
      </c>
      <c r="AS49" s="16">
        <f t="shared" si="2"/>
        <v>3.3197982789778249</v>
      </c>
      <c r="AT49" s="16">
        <f t="shared" si="2"/>
        <v>0.12711294941969326</v>
      </c>
      <c r="AU49" s="17">
        <v>1997</v>
      </c>
      <c r="AV49" s="4">
        <v>1103.5</v>
      </c>
      <c r="AW49" s="4">
        <v>11034.85</v>
      </c>
    </row>
    <row r="50" spans="1:49" ht="15" customHeight="1" x14ac:dyDescent="0.2">
      <c r="A50" s="4">
        <v>1996</v>
      </c>
      <c r="B50" s="23">
        <v>229.53</v>
      </c>
      <c r="C50" s="23">
        <v>207.21199999999999</v>
      </c>
      <c r="D50" s="13">
        <v>229.529</v>
      </c>
      <c r="E50" s="13">
        <v>207.214</v>
      </c>
      <c r="F50" s="18">
        <v>-1.2847870570697548</v>
      </c>
      <c r="G50" s="18">
        <v>-0.53108729132395283</v>
      </c>
      <c r="H50" s="11">
        <v>-1.8158743483937076</v>
      </c>
      <c r="I50" s="13">
        <v>8100.1750000000002</v>
      </c>
      <c r="J50" s="13">
        <v>4791.7960000000003</v>
      </c>
      <c r="K50" s="13">
        <v>5120.1019999999999</v>
      </c>
      <c r="L50" s="13"/>
      <c r="M50" s="13"/>
      <c r="N50" s="13">
        <v>10561</v>
      </c>
      <c r="O50" s="13">
        <v>156.858333333334</v>
      </c>
      <c r="P50" s="24">
        <v>2.8943786599806565E-2</v>
      </c>
      <c r="Q50" s="138">
        <v>5.4482896852795752</v>
      </c>
      <c r="R50" s="138">
        <v>4.6062643882206293</v>
      </c>
      <c r="S50" s="13">
        <v>102.65373631362074</v>
      </c>
      <c r="U50" s="4">
        <v>1996</v>
      </c>
      <c r="V50" s="4">
        <v>-1.5403741277194629</v>
      </c>
      <c r="W50" s="4">
        <v>-1.2847870570697548</v>
      </c>
      <c r="X50" s="4">
        <v>0.27548787526195423</v>
      </c>
      <c r="Y50" s="4">
        <v>-0.53108729132395283</v>
      </c>
      <c r="Z50" s="4">
        <v>-8.6417886033326443E-5</v>
      </c>
      <c r="AB50" s="10">
        <v>1996</v>
      </c>
      <c r="AC50" s="4">
        <v>103.02200000000001</v>
      </c>
      <c r="AD50" s="4">
        <v>97.643000000000001</v>
      </c>
      <c r="AE50" s="4">
        <v>0</v>
      </c>
      <c r="AF50" s="4">
        <v>0</v>
      </c>
      <c r="AG50" s="13">
        <v>168.01300000000001</v>
      </c>
      <c r="AH50" s="13">
        <v>69.275999999999996</v>
      </c>
      <c r="AI50" s="13">
        <v>160.179</v>
      </c>
      <c r="AJ50" s="13">
        <v>392.10700000000003</v>
      </c>
      <c r="AK50" s="13">
        <v>-6.6680000000000001</v>
      </c>
      <c r="AL50" s="14">
        <f t="shared" si="0"/>
        <v>1.2718490649893368</v>
      </c>
      <c r="AM50" s="15">
        <f t="shared" ref="AM50:AT75" si="3">(AD50/$I50)*100</f>
        <v>1.2054430922788704</v>
      </c>
      <c r="AN50" s="14">
        <f t="shared" si="3"/>
        <v>0</v>
      </c>
      <c r="AO50" s="15">
        <f t="shared" si="3"/>
        <v>0</v>
      </c>
      <c r="AP50" s="16">
        <f t="shared" si="3"/>
        <v>2.0741897551596109</v>
      </c>
      <c r="AQ50" s="16">
        <f t="shared" si="3"/>
        <v>0.85524078183496033</v>
      </c>
      <c r="AR50" s="16">
        <f t="shared" si="3"/>
        <v>1.977475795276028</v>
      </c>
      <c r="AS50" s="16">
        <f t="shared" si="3"/>
        <v>4.8407225769813618</v>
      </c>
      <c r="AT50" s="16">
        <f t="shared" si="3"/>
        <v>-8.2319209152888678E-2</v>
      </c>
      <c r="AU50" s="17">
        <v>1998</v>
      </c>
      <c r="AV50" s="4">
        <v>1129.3</v>
      </c>
      <c r="AW50" s="4">
        <v>11525.875</v>
      </c>
    </row>
    <row r="51" spans="1:49" ht="15" customHeight="1" x14ac:dyDescent="0.2">
      <c r="A51" s="4">
        <v>1997</v>
      </c>
      <c r="B51" s="23">
        <v>261.35700000000003</v>
      </c>
      <c r="C51" s="23">
        <v>248.75</v>
      </c>
      <c r="D51" s="13">
        <v>261.358</v>
      </c>
      <c r="E51" s="13">
        <v>248.74799999999999</v>
      </c>
      <c r="F51" s="18">
        <v>-1.2577067499949179</v>
      </c>
      <c r="G51" s="18">
        <v>-0.52343461859029272</v>
      </c>
      <c r="H51" s="11">
        <v>-1.7811413685852107</v>
      </c>
      <c r="I51" s="13">
        <v>8608.5249999999996</v>
      </c>
      <c r="J51" s="13">
        <v>5536.5140000000001</v>
      </c>
      <c r="K51" s="13">
        <v>6324.7389999999996</v>
      </c>
      <c r="L51" s="13"/>
      <c r="M51" s="13"/>
      <c r="N51" s="13">
        <v>11034.85</v>
      </c>
      <c r="O51" s="13">
        <v>160.52500000000001</v>
      </c>
      <c r="P51" s="24">
        <v>2.3106631137975953E-2</v>
      </c>
      <c r="Q51" s="138">
        <v>5.3310765202161745</v>
      </c>
      <c r="R51" s="138">
        <v>4.7485780105031949</v>
      </c>
      <c r="S51" s="13">
        <v>107.67066626235383</v>
      </c>
      <c r="U51" s="4">
        <v>1997</v>
      </c>
      <c r="V51" s="4">
        <v>-1.6346586668447844</v>
      </c>
      <c r="W51" s="4">
        <v>-1.2577067499949179</v>
      </c>
      <c r="X51" s="4">
        <v>0.14648270174042591</v>
      </c>
      <c r="Y51" s="4">
        <v>-0.52343461859029272</v>
      </c>
      <c r="Z51" s="4">
        <v>-2.9854127158833827E-3</v>
      </c>
      <c r="AB51" s="10">
        <v>1997</v>
      </c>
      <c r="AC51" s="4">
        <v>121.354</v>
      </c>
      <c r="AD51" s="4">
        <v>122.148</v>
      </c>
      <c r="AE51" s="4">
        <v>0</v>
      </c>
      <c r="AF51" s="4">
        <v>0</v>
      </c>
      <c r="AG51" s="13">
        <v>258.62599999999998</v>
      </c>
      <c r="AH51" s="13">
        <v>287.74400000000003</v>
      </c>
      <c r="AI51" s="13">
        <v>121.036</v>
      </c>
      <c r="AJ51" s="13">
        <v>311.10500000000002</v>
      </c>
      <c r="AK51" s="13">
        <v>1.01</v>
      </c>
      <c r="AL51" s="14">
        <f t="shared" si="0"/>
        <v>1.4096956214914866</v>
      </c>
      <c r="AM51" s="15">
        <f t="shared" si="3"/>
        <v>1.4189190366526205</v>
      </c>
      <c r="AN51" s="14">
        <f t="shared" si="3"/>
        <v>0</v>
      </c>
      <c r="AO51" s="15">
        <f t="shared" si="3"/>
        <v>0</v>
      </c>
      <c r="AP51" s="16">
        <f t="shared" si="3"/>
        <v>3.0043009690974931</v>
      </c>
      <c r="AQ51" s="16">
        <f t="shared" si="3"/>
        <v>3.3425470681678919</v>
      </c>
      <c r="AR51" s="16">
        <f t="shared" si="3"/>
        <v>1.4060016088702769</v>
      </c>
      <c r="AS51" s="16">
        <f t="shared" si="3"/>
        <v>3.6139175991241244</v>
      </c>
      <c r="AT51" s="16">
        <f t="shared" si="3"/>
        <v>1.173255580950279E-2</v>
      </c>
      <c r="AU51" s="17">
        <v>1999</v>
      </c>
      <c r="AV51" s="4">
        <v>1159.125</v>
      </c>
      <c r="AW51" s="4">
        <v>12065.9</v>
      </c>
    </row>
    <row r="52" spans="1:49" ht="15" customHeight="1" x14ac:dyDescent="0.2">
      <c r="A52" s="4">
        <v>1998</v>
      </c>
      <c r="B52" s="23">
        <v>266.24400000000003</v>
      </c>
      <c r="C52" s="23">
        <v>261.97800000000001</v>
      </c>
      <c r="D52" s="13">
        <v>266.24200000000002</v>
      </c>
      <c r="E52" s="13">
        <v>261.97800000000001</v>
      </c>
      <c r="F52" s="18">
        <v>-1.8279487080750125</v>
      </c>
      <c r="G52" s="18">
        <v>-0.58517023043959004</v>
      </c>
      <c r="H52" s="11">
        <v>-2.4131189385146028</v>
      </c>
      <c r="I52" s="13">
        <v>9089.15</v>
      </c>
      <c r="J52" s="13">
        <v>6368.62</v>
      </c>
      <c r="K52" s="13">
        <v>7402.3950000000004</v>
      </c>
      <c r="L52" s="13"/>
      <c r="M52" s="13"/>
      <c r="N52" s="13">
        <v>11525.875</v>
      </c>
      <c r="O52" s="13">
        <v>163.00833333333301</v>
      </c>
      <c r="P52" s="24">
        <v>1.535163056419897E-2</v>
      </c>
      <c r="Q52" s="138">
        <v>4.736166443032233</v>
      </c>
      <c r="R52" s="138">
        <v>4.0794887830070889</v>
      </c>
      <c r="S52" s="13">
        <v>115.3228179605796</v>
      </c>
      <c r="U52" s="4">
        <v>1998</v>
      </c>
      <c r="V52" s="4">
        <v>-2.3661838565762476</v>
      </c>
      <c r="W52" s="4">
        <v>-1.8279487080750125</v>
      </c>
      <c r="X52" s="4">
        <v>4.6913077680531184E-2</v>
      </c>
      <c r="Y52" s="4">
        <v>-0.58517023043959004</v>
      </c>
      <c r="Z52" s="4">
        <v>-9.9019160207500147E-5</v>
      </c>
      <c r="AB52" s="10">
        <v>1998</v>
      </c>
      <c r="AC52" s="4">
        <v>174.75299999999999</v>
      </c>
      <c r="AD52" s="4">
        <v>211.15299999999999</v>
      </c>
      <c r="AE52" s="4">
        <v>0</v>
      </c>
      <c r="AF52" s="4">
        <v>0</v>
      </c>
      <c r="AG52" s="13">
        <v>72.215999999999994</v>
      </c>
      <c r="AH52" s="13">
        <v>15.871</v>
      </c>
      <c r="AI52" s="13">
        <v>132.18600000000001</v>
      </c>
      <c r="AJ52" s="13">
        <v>225.87799999999999</v>
      </c>
      <c r="AK52" s="13">
        <v>6.7830000000000004</v>
      </c>
      <c r="AL52" s="14">
        <f t="shared" si="0"/>
        <v>1.9226550337490305</v>
      </c>
      <c r="AM52" s="15">
        <f t="shared" si="3"/>
        <v>2.3231325261438087</v>
      </c>
      <c r="AN52" s="14">
        <f t="shared" si="3"/>
        <v>0</v>
      </c>
      <c r="AO52" s="15">
        <f t="shared" si="3"/>
        <v>0</v>
      </c>
      <c r="AP52" s="16">
        <f t="shared" si="3"/>
        <v>0.79452974150498112</v>
      </c>
      <c r="AQ52" s="16">
        <f t="shared" si="3"/>
        <v>0.17461478796147054</v>
      </c>
      <c r="AR52" s="16">
        <f t="shared" si="3"/>
        <v>1.4543274123542906</v>
      </c>
      <c r="AS52" s="16">
        <f t="shared" si="3"/>
        <v>2.4851388743721907</v>
      </c>
      <c r="AT52" s="16">
        <f t="shared" si="3"/>
        <v>7.4627440409719289E-2</v>
      </c>
      <c r="AU52" s="17">
        <v>2000</v>
      </c>
      <c r="AV52" s="4">
        <v>1258.425</v>
      </c>
      <c r="AW52" s="4">
        <v>12559.65</v>
      </c>
    </row>
    <row r="53" spans="1:49" ht="15" customHeight="1" x14ac:dyDescent="0.2">
      <c r="A53" s="4">
        <v>1999</v>
      </c>
      <c r="B53" s="23">
        <v>300.3</v>
      </c>
      <c r="C53" s="23">
        <v>288.36599999999999</v>
      </c>
      <c r="D53" s="13">
        <v>300.30399999999997</v>
      </c>
      <c r="E53" s="13">
        <v>288.36399999999998</v>
      </c>
      <c r="F53" s="18">
        <v>-2.6770524681374135</v>
      </c>
      <c r="G53" s="18">
        <v>-0.50559875784434238</v>
      </c>
      <c r="H53" s="11">
        <v>-3.1826512259817559</v>
      </c>
      <c r="I53" s="13">
        <v>9660.625</v>
      </c>
      <c r="J53" s="13">
        <v>7611.4430000000002</v>
      </c>
      <c r="K53" s="13">
        <v>8613.7109999999993</v>
      </c>
      <c r="L53" s="13"/>
      <c r="M53" s="13"/>
      <c r="N53" s="13">
        <v>12065.9</v>
      </c>
      <c r="O53" s="13">
        <v>166.583333333333</v>
      </c>
      <c r="P53" s="24">
        <v>2.1694360468086593E-2</v>
      </c>
      <c r="Q53" s="138">
        <v>4.6151837802597013</v>
      </c>
      <c r="R53" s="138">
        <v>3.8128594913732492</v>
      </c>
      <c r="S53" s="13">
        <v>114.26815934947916</v>
      </c>
      <c r="U53" s="4">
        <v>1999</v>
      </c>
      <c r="V53" s="4">
        <v>-3.0590774406417802</v>
      </c>
      <c r="W53" s="4">
        <v>-2.6770524681374135</v>
      </c>
      <c r="X53" s="4">
        <v>0.12359448793426928</v>
      </c>
      <c r="Y53" s="4">
        <v>-0.50559875784434238</v>
      </c>
      <c r="Z53" s="4">
        <v>-4.3216665588406547E-2</v>
      </c>
      <c r="AB53" s="10">
        <v>1999</v>
      </c>
      <c r="AC53" s="4">
        <v>248.28</v>
      </c>
      <c r="AD53" s="4">
        <v>312.79000000000002</v>
      </c>
      <c r="AE53" s="4">
        <v>0</v>
      </c>
      <c r="AF53" s="4">
        <v>0</v>
      </c>
      <c r="AG53" s="13">
        <v>146.86799999999999</v>
      </c>
      <c r="AH53" s="13">
        <v>174.06899999999999</v>
      </c>
      <c r="AI53" s="13">
        <v>141.00700000000001</v>
      </c>
      <c r="AJ53" s="13">
        <v>278.697</v>
      </c>
      <c r="AK53" s="13">
        <v>-8.7469999999999999</v>
      </c>
      <c r="AL53" s="14">
        <f t="shared" si="0"/>
        <v>2.570020055638222</v>
      </c>
      <c r="AM53" s="15">
        <f t="shared" si="3"/>
        <v>3.2377822345862719</v>
      </c>
      <c r="AN53" s="14">
        <f t="shared" si="3"/>
        <v>0</v>
      </c>
      <c r="AO53" s="15">
        <f t="shared" si="3"/>
        <v>0</v>
      </c>
      <c r="AP53" s="16">
        <f t="shared" si="3"/>
        <v>1.5202743093743933</v>
      </c>
      <c r="AQ53" s="16">
        <f t="shared" si="3"/>
        <v>1.8018399430678658</v>
      </c>
      <c r="AR53" s="16">
        <f t="shared" si="3"/>
        <v>1.4596053567962735</v>
      </c>
      <c r="AS53" s="16">
        <f t="shared" si="3"/>
        <v>2.8848754609562013</v>
      </c>
      <c r="AT53" s="16">
        <f t="shared" si="3"/>
        <v>-9.0542796144141818E-2</v>
      </c>
      <c r="AU53" s="17">
        <v>2001</v>
      </c>
      <c r="AV53" s="4">
        <v>1184.9000000000001</v>
      </c>
      <c r="AW53" s="4">
        <v>12682.25</v>
      </c>
    </row>
    <row r="54" spans="1:49" ht="15" customHeight="1" x14ac:dyDescent="0.2">
      <c r="A54" s="4">
        <v>2000</v>
      </c>
      <c r="B54" s="23">
        <v>358.822</v>
      </c>
      <c r="C54" s="23">
        <v>339.64299999999997</v>
      </c>
      <c r="D54" s="13">
        <v>358.822</v>
      </c>
      <c r="E54" s="13">
        <v>339.64299999999997</v>
      </c>
      <c r="F54" s="18">
        <v>-3.6220326211137848</v>
      </c>
      <c r="G54" s="18">
        <v>-0.5583120639782202</v>
      </c>
      <c r="H54" s="11">
        <v>-4.1803446850920052</v>
      </c>
      <c r="I54" s="13">
        <v>10284.75</v>
      </c>
      <c r="J54" s="13">
        <v>7641.7479999999996</v>
      </c>
      <c r="K54" s="13">
        <v>9178.5740000000005</v>
      </c>
      <c r="L54" s="13"/>
      <c r="M54" s="13"/>
      <c r="N54" s="13">
        <v>12559.65</v>
      </c>
      <c r="O54" s="13">
        <v>172.19166666666601</v>
      </c>
      <c r="P54" s="24">
        <v>3.3112512769156943E-2</v>
      </c>
      <c r="Q54" s="138">
        <v>4.5631468094706316</v>
      </c>
      <c r="R54" s="138">
        <v>3.8166712197514712</v>
      </c>
      <c r="S54" s="13">
        <v>117.94503323647227</v>
      </c>
      <c r="U54" s="4">
        <v>2000</v>
      </c>
      <c r="V54" s="4">
        <v>-3.993845256326114</v>
      </c>
      <c r="W54" s="4">
        <v>-3.6220326211137848</v>
      </c>
      <c r="X54" s="4">
        <v>0.18647998249835923</v>
      </c>
      <c r="Y54" s="4">
        <v>-0.5583120639782202</v>
      </c>
      <c r="Z54" s="4">
        <v>-1.9446267532025572E-5</v>
      </c>
      <c r="AB54" s="10">
        <v>2000</v>
      </c>
      <c r="AC54" s="4">
        <v>188.006</v>
      </c>
      <c r="AD54" s="4">
        <v>350.06799999999998</v>
      </c>
      <c r="AE54" s="4">
        <v>0</v>
      </c>
      <c r="AF54" s="4">
        <v>0</v>
      </c>
      <c r="AG54" s="13">
        <v>241.30799999999999</v>
      </c>
      <c r="AH54" s="13">
        <v>274.98399999999998</v>
      </c>
      <c r="AI54" s="13">
        <v>159.71299999999999</v>
      </c>
      <c r="AJ54" s="13">
        <v>441.96600000000001</v>
      </c>
      <c r="AK54" s="13">
        <v>0.28999999999999998</v>
      </c>
      <c r="AL54" s="14">
        <f t="shared" si="0"/>
        <v>1.8280074868129998</v>
      </c>
      <c r="AM54" s="15">
        <f t="shared" si="3"/>
        <v>3.4037579912005635</v>
      </c>
      <c r="AN54" s="14">
        <f t="shared" si="3"/>
        <v>0</v>
      </c>
      <c r="AO54" s="15">
        <f t="shared" si="3"/>
        <v>0</v>
      </c>
      <c r="AP54" s="16">
        <f t="shared" si="3"/>
        <v>2.3462699628090133</v>
      </c>
      <c r="AQ54" s="16">
        <f t="shared" si="3"/>
        <v>2.6737062155132598</v>
      </c>
      <c r="AR54" s="16">
        <f t="shared" si="3"/>
        <v>1.5529108631712001</v>
      </c>
      <c r="AS54" s="16">
        <f t="shared" si="3"/>
        <v>4.2972945380296075</v>
      </c>
      <c r="AT54" s="16">
        <f t="shared" si="3"/>
        <v>2.8197087921437076E-3</v>
      </c>
      <c r="AU54" s="17">
        <v>2002</v>
      </c>
      <c r="AV54" s="4">
        <v>1164.5</v>
      </c>
      <c r="AW54" s="4">
        <v>12908.775</v>
      </c>
    </row>
    <row r="55" spans="1:49" ht="15" customHeight="1" x14ac:dyDescent="0.2">
      <c r="A55" s="4">
        <v>2001</v>
      </c>
      <c r="B55" s="23">
        <v>298.20299999999997</v>
      </c>
      <c r="C55" s="23">
        <v>268.47399999999999</v>
      </c>
      <c r="D55" s="13">
        <v>298.20400000000001</v>
      </c>
      <c r="E55" s="13">
        <v>268.476</v>
      </c>
      <c r="F55" s="18">
        <v>-3.4034358502423077</v>
      </c>
      <c r="G55" s="18">
        <v>-0.59820228633026806</v>
      </c>
      <c r="H55" s="11">
        <v>-4.0016381365725753</v>
      </c>
      <c r="I55" s="13">
        <v>10621.825000000001</v>
      </c>
      <c r="J55" s="13">
        <v>7170.0129999999999</v>
      </c>
      <c r="K55" s="13">
        <v>9465.0630000000001</v>
      </c>
      <c r="L55" s="13"/>
      <c r="M55" s="13"/>
      <c r="N55" s="13">
        <v>12682.25</v>
      </c>
      <c r="O55" s="13">
        <v>177.041666666667</v>
      </c>
      <c r="P55" s="24">
        <v>2.7776912285312427E-2</v>
      </c>
      <c r="Q55" s="138">
        <v>3.7968237606068387</v>
      </c>
      <c r="R55" s="138">
        <v>2.8459558741691948</v>
      </c>
      <c r="S55" s="13">
        <v>124.60465468807844</v>
      </c>
      <c r="U55" s="4">
        <v>2001</v>
      </c>
      <c r="V55" s="4">
        <v>-3.7217709762682025</v>
      </c>
      <c r="W55" s="4">
        <v>-3.4034358502423077</v>
      </c>
      <c r="X55" s="4">
        <v>0.27987657488237661</v>
      </c>
      <c r="Y55" s="4">
        <v>-0.59820228633026806</v>
      </c>
      <c r="Z55" s="4">
        <v>0.12427242964368175</v>
      </c>
      <c r="AB55" s="10">
        <v>2001</v>
      </c>
      <c r="AC55" s="4">
        <v>146.79900000000001</v>
      </c>
      <c r="AD55" s="4">
        <v>171.47200000000001</v>
      </c>
      <c r="AE55" s="4">
        <v>0</v>
      </c>
      <c r="AF55" s="4">
        <v>0</v>
      </c>
      <c r="AG55" s="13">
        <v>128.43700000000001</v>
      </c>
      <c r="AH55" s="13">
        <v>184.357</v>
      </c>
      <c r="AI55" s="13">
        <v>106.919</v>
      </c>
      <c r="AJ55" s="13">
        <v>431.49200000000002</v>
      </c>
      <c r="AK55" s="13">
        <v>4.9109999999999996</v>
      </c>
      <c r="AL55" s="14">
        <f t="shared" si="0"/>
        <v>1.3820506363077907</v>
      </c>
      <c r="AM55" s="15">
        <f t="shared" si="3"/>
        <v>1.6143365193834394</v>
      </c>
      <c r="AN55" s="14">
        <f t="shared" si="3"/>
        <v>0</v>
      </c>
      <c r="AO55" s="15">
        <f t="shared" si="3"/>
        <v>0</v>
      </c>
      <c r="AP55" s="16">
        <f t="shared" si="3"/>
        <v>1.2091801550110268</v>
      </c>
      <c r="AQ55" s="16">
        <f t="shared" si="3"/>
        <v>1.7356433569560785</v>
      </c>
      <c r="AR55" s="16">
        <f t="shared" si="3"/>
        <v>1.0065972655358189</v>
      </c>
      <c r="AS55" s="16">
        <f t="shared" si="3"/>
        <v>4.0623150918039039</v>
      </c>
      <c r="AT55" s="16">
        <f t="shared" si="3"/>
        <v>4.6234992574251593E-2</v>
      </c>
      <c r="AU55" s="17">
        <v>2003</v>
      </c>
      <c r="AV55" s="4">
        <v>1185</v>
      </c>
      <c r="AW55" s="4">
        <v>13271.1</v>
      </c>
    </row>
    <row r="56" spans="1:49" ht="15" customHeight="1" x14ac:dyDescent="0.2">
      <c r="A56" s="4">
        <v>2002</v>
      </c>
      <c r="B56" s="23">
        <v>287.505</v>
      </c>
      <c r="C56" s="23">
        <v>262.33100000000002</v>
      </c>
      <c r="D56" s="13">
        <v>287.50900000000001</v>
      </c>
      <c r="E56" s="13">
        <v>262.33</v>
      </c>
      <c r="F56" s="18">
        <v>-3.8164977989118678</v>
      </c>
      <c r="G56" s="18">
        <v>-0.58579688955388398</v>
      </c>
      <c r="H56" s="11">
        <v>-4.4022946884657514</v>
      </c>
      <c r="I56" s="13">
        <v>10977.525</v>
      </c>
      <c r="J56" s="13">
        <v>7065.1769999999997</v>
      </c>
      <c r="K56" s="13">
        <v>9476.1280000000006</v>
      </c>
      <c r="L56" s="13"/>
      <c r="M56" s="13"/>
      <c r="N56" s="13">
        <v>12908.775</v>
      </c>
      <c r="O56" s="13">
        <v>179.86666666666699</v>
      </c>
      <c r="P56" s="24">
        <v>1.5830725898625886E-2</v>
      </c>
      <c r="Q56" s="138">
        <v>3.9473361688099056</v>
      </c>
      <c r="R56" s="138">
        <v>2.7283793944709163</v>
      </c>
      <c r="S56" s="13">
        <v>124.29689381798219</v>
      </c>
      <c r="U56" s="4">
        <v>2002</v>
      </c>
      <c r="V56" s="4">
        <v>-4.1729169371055868</v>
      </c>
      <c r="W56" s="4">
        <v>-3.8164977989118678</v>
      </c>
      <c r="X56" s="4">
        <v>0.22936864183866584</v>
      </c>
      <c r="Y56" s="4">
        <v>-0.58579688955388398</v>
      </c>
      <c r="Z56" s="4">
        <v>-1.2844425314449295E-3</v>
      </c>
      <c r="AB56" s="10">
        <v>2002</v>
      </c>
      <c r="AC56" s="4">
        <v>179.55799999999999</v>
      </c>
      <c r="AD56" s="4">
        <v>109.467</v>
      </c>
      <c r="AE56" s="4">
        <v>0</v>
      </c>
      <c r="AF56" s="4">
        <v>0</v>
      </c>
      <c r="AG56" s="13">
        <v>56.972999999999999</v>
      </c>
      <c r="AH56" s="13">
        <v>206.63399999999999</v>
      </c>
      <c r="AI56" s="13">
        <v>79.531999999999996</v>
      </c>
      <c r="AJ56" s="13">
        <v>504.15499999999997</v>
      </c>
      <c r="AK56" s="13">
        <v>3.681</v>
      </c>
      <c r="AL56" s="14">
        <f t="shared" si="0"/>
        <v>1.6356874614268699</v>
      </c>
      <c r="AM56" s="15">
        <f t="shared" si="3"/>
        <v>0.9971919899977455</v>
      </c>
      <c r="AN56" s="14">
        <f t="shared" si="3"/>
        <v>0</v>
      </c>
      <c r="AO56" s="15">
        <f t="shared" si="3"/>
        <v>0</v>
      </c>
      <c r="AP56" s="16">
        <f t="shared" si="3"/>
        <v>0.51899676839724806</v>
      </c>
      <c r="AQ56" s="16">
        <f t="shared" si="3"/>
        <v>1.8823368655502948</v>
      </c>
      <c r="AR56" s="16">
        <f t="shared" si="3"/>
        <v>0.72449846390693717</v>
      </c>
      <c r="AS56" s="16">
        <f t="shared" si="3"/>
        <v>4.5926108116355921</v>
      </c>
      <c r="AT56" s="16">
        <f t="shared" si="3"/>
        <v>3.3532148640062306E-2</v>
      </c>
      <c r="AU56" s="17">
        <v>2004</v>
      </c>
      <c r="AV56" s="4">
        <v>1300.5999999999999</v>
      </c>
      <c r="AW56" s="4">
        <v>13773.475</v>
      </c>
    </row>
    <row r="57" spans="1:49" ht="15" customHeight="1" x14ac:dyDescent="0.2">
      <c r="A57" s="4">
        <v>2003</v>
      </c>
      <c r="B57" s="23">
        <v>326.69799999999998</v>
      </c>
      <c r="C57" s="23">
        <v>283.93799999999999</v>
      </c>
      <c r="D57" s="13">
        <v>326.69299999999998</v>
      </c>
      <c r="E57" s="13">
        <v>283.93900000000002</v>
      </c>
      <c r="F57" s="18">
        <v>-4.2907127514242216</v>
      </c>
      <c r="G57" s="18">
        <v>-0.60998160403277824</v>
      </c>
      <c r="H57" s="11">
        <v>-4.9006943554569995</v>
      </c>
      <c r="I57" s="13">
        <v>11510.674999999999</v>
      </c>
      <c r="J57" s="13">
        <v>8620.9339999999993</v>
      </c>
      <c r="K57" s="13">
        <v>10913.947</v>
      </c>
      <c r="L57" s="13"/>
      <c r="M57" s="13"/>
      <c r="N57" s="13">
        <v>13271.1</v>
      </c>
      <c r="O57" s="13">
        <v>184</v>
      </c>
      <c r="P57" s="24">
        <v>2.2719921943492594E-2</v>
      </c>
      <c r="Q57" s="138">
        <v>4.5213352814869028</v>
      </c>
      <c r="R57" s="138">
        <v>2.9297859011147014</v>
      </c>
      <c r="S57" s="13">
        <v>116.3795252006182</v>
      </c>
      <c r="U57" s="4">
        <v>2003</v>
      </c>
      <c r="V57" s="4">
        <v>-4.5292565379528131</v>
      </c>
      <c r="W57" s="4">
        <v>-4.2907127514242216</v>
      </c>
      <c r="X57" s="4">
        <v>0.37142912991636023</v>
      </c>
      <c r="Y57" s="4">
        <v>-0.60998160403277824</v>
      </c>
      <c r="Z57" s="4">
        <v>-1.5811409843471385E-2</v>
      </c>
      <c r="AB57" s="10">
        <v>2003</v>
      </c>
      <c r="AC57" s="4">
        <v>197.15700000000001</v>
      </c>
      <c r="AD57" s="4">
        <v>111.34699999999999</v>
      </c>
      <c r="AE57" s="4">
        <v>0</v>
      </c>
      <c r="AF57" s="4">
        <v>0</v>
      </c>
      <c r="AG57" s="13">
        <v>44.320999999999998</v>
      </c>
      <c r="AH57" s="13">
        <v>244.39</v>
      </c>
      <c r="AI57" s="13">
        <v>133.06</v>
      </c>
      <c r="AJ57" s="13">
        <v>550.16300000000001</v>
      </c>
      <c r="AK57" s="13">
        <v>-1.5229999999999999</v>
      </c>
      <c r="AL57" s="14">
        <f t="shared" si="0"/>
        <v>1.7128187530270815</v>
      </c>
      <c r="AM57" s="15">
        <f t="shared" si="3"/>
        <v>0.96733684167088374</v>
      </c>
      <c r="AN57" s="14">
        <f t="shared" si="3"/>
        <v>0</v>
      </c>
      <c r="AO57" s="15">
        <f t="shared" si="3"/>
        <v>0</v>
      </c>
      <c r="AP57" s="16">
        <f t="shared" si="3"/>
        <v>0.3850425800398326</v>
      </c>
      <c r="AQ57" s="16">
        <f t="shared" si="3"/>
        <v>2.1231595888164683</v>
      </c>
      <c r="AR57" s="16">
        <f t="shared" si="3"/>
        <v>1.1559704361386278</v>
      </c>
      <c r="AS57" s="16">
        <f t="shared" si="3"/>
        <v>4.7795893811614008</v>
      </c>
      <c r="AT57" s="16">
        <f t="shared" si="3"/>
        <v>-1.3231196259124681E-2</v>
      </c>
      <c r="AU57" s="17">
        <v>2005</v>
      </c>
      <c r="AV57" s="4">
        <v>1381.875</v>
      </c>
      <c r="AW57" s="4">
        <v>14234.25</v>
      </c>
    </row>
    <row r="58" spans="1:49" ht="15" customHeight="1" x14ac:dyDescent="0.2">
      <c r="A58" s="4">
        <v>2004</v>
      </c>
      <c r="B58" s="23">
        <v>420.59</v>
      </c>
      <c r="C58" s="23">
        <v>356.46300000000002</v>
      </c>
      <c r="D58" s="13">
        <v>420.59</v>
      </c>
      <c r="E58" s="13">
        <v>356.46300000000002</v>
      </c>
      <c r="F58" s="18">
        <v>-4.9685354493000977</v>
      </c>
      <c r="G58" s="18">
        <v>-0.71700641755448613</v>
      </c>
      <c r="H58" s="11">
        <v>-5.6855418668545834</v>
      </c>
      <c r="I58" s="13">
        <v>12274.924999999999</v>
      </c>
      <c r="J58" s="13">
        <v>10589.003000000001</v>
      </c>
      <c r="K58" s="13">
        <v>12952.395</v>
      </c>
      <c r="L58" s="13"/>
      <c r="M58" s="13"/>
      <c r="N58" s="13">
        <v>13773.475</v>
      </c>
      <c r="O58" s="13">
        <v>188.90833333333401</v>
      </c>
      <c r="P58" s="24">
        <v>2.6326130977497364E-2</v>
      </c>
      <c r="Q58" s="138">
        <v>4.7535628010548026</v>
      </c>
      <c r="R58" s="138">
        <v>3.1823447866234797</v>
      </c>
      <c r="S58" s="13">
        <v>110.92573711486489</v>
      </c>
      <c r="U58" s="4">
        <v>2004</v>
      </c>
      <c r="V58" s="4">
        <v>-5.1631272696167185</v>
      </c>
      <c r="W58" s="4">
        <v>-4.9685354493000977</v>
      </c>
      <c r="X58" s="4">
        <v>0.52242274392715238</v>
      </c>
      <c r="Y58" s="4">
        <v>-0.71700641755448613</v>
      </c>
      <c r="Z58" s="4">
        <v>2.4822962258425205E-2</v>
      </c>
      <c r="AB58" s="10">
        <v>2004</v>
      </c>
      <c r="AC58" s="4">
        <v>378.13299999999998</v>
      </c>
      <c r="AD58" s="4">
        <v>207.87799999999999</v>
      </c>
      <c r="AE58" s="4">
        <v>0</v>
      </c>
      <c r="AF58" s="4">
        <v>0</v>
      </c>
      <c r="AG58" s="13">
        <v>495.49700000000001</v>
      </c>
      <c r="AH58" s="13">
        <v>519.899</v>
      </c>
      <c r="AI58" s="13">
        <v>191.95599999999999</v>
      </c>
      <c r="AJ58" s="13">
        <v>867.33900000000006</v>
      </c>
      <c r="AK58" s="13">
        <v>-2.8050000000000002</v>
      </c>
      <c r="AL58" s="14">
        <f t="shared" si="0"/>
        <v>3.080532060277354</v>
      </c>
      <c r="AM58" s="15">
        <f t="shared" si="3"/>
        <v>1.6935174756668576</v>
      </c>
      <c r="AN58" s="14">
        <f t="shared" si="3"/>
        <v>0</v>
      </c>
      <c r="AO58" s="15">
        <f t="shared" si="3"/>
        <v>0</v>
      </c>
      <c r="AP58" s="16">
        <f t="shared" si="3"/>
        <v>4.0366601017928829</v>
      </c>
      <c r="AQ58" s="16">
        <f t="shared" si="3"/>
        <v>4.2354556137817543</v>
      </c>
      <c r="AR58" s="16">
        <f t="shared" si="3"/>
        <v>1.5638058888343513</v>
      </c>
      <c r="AS58" s="16">
        <f t="shared" si="3"/>
        <v>7.0659413397637874</v>
      </c>
      <c r="AT58" s="16">
        <f t="shared" si="3"/>
        <v>-2.285146345089685E-2</v>
      </c>
      <c r="AU58" s="17">
        <v>2006</v>
      </c>
      <c r="AV58" s="4">
        <v>1506.7750000000001</v>
      </c>
      <c r="AW58" s="4">
        <v>14613.8</v>
      </c>
    </row>
    <row r="59" spans="1:49" ht="15" customHeight="1" x14ac:dyDescent="0.2">
      <c r="A59" s="4">
        <v>2005</v>
      </c>
      <c r="B59" s="23">
        <v>543.98199999999997</v>
      </c>
      <c r="C59" s="23">
        <v>476.34899999999999</v>
      </c>
      <c r="D59" s="13">
        <v>543.98</v>
      </c>
      <c r="E59" s="13">
        <v>476.34899999999999</v>
      </c>
      <c r="F59" s="18">
        <v>-5.4548752453469991</v>
      </c>
      <c r="G59" s="18">
        <v>-0.75472937366825266</v>
      </c>
      <c r="H59" s="11">
        <v>-6.2096046190152521</v>
      </c>
      <c r="I59" s="13">
        <v>13093.7</v>
      </c>
      <c r="J59" s="13">
        <v>13357.001</v>
      </c>
      <c r="K59" s="13">
        <v>15214.866</v>
      </c>
      <c r="L59" s="13"/>
      <c r="M59" s="13"/>
      <c r="N59" s="13">
        <v>14234.25</v>
      </c>
      <c r="O59" s="13">
        <v>195.26666666666699</v>
      </c>
      <c r="P59" s="24">
        <v>3.3104257139041415E-2</v>
      </c>
      <c r="Q59" s="138">
        <v>4.9726203954524539</v>
      </c>
      <c r="R59" s="138">
        <v>3.5598444892744969</v>
      </c>
      <c r="S59" s="13">
        <v>109.36734479554779</v>
      </c>
      <c r="U59" s="4">
        <v>2005</v>
      </c>
      <c r="V59" s="4">
        <v>-5.6930737683007857</v>
      </c>
      <c r="W59" s="4">
        <v>-5.4548752453469991</v>
      </c>
      <c r="X59" s="4">
        <v>0.51651557619313182</v>
      </c>
      <c r="Y59" s="4">
        <v>-0.75472937366825266</v>
      </c>
      <c r="Z59" s="4">
        <v>0.10016267365221443</v>
      </c>
      <c r="AB59" s="10">
        <v>2005</v>
      </c>
      <c r="AC59" s="4">
        <v>61.924999999999997</v>
      </c>
      <c r="AD59" s="4">
        <v>138.327</v>
      </c>
      <c r="AE59" s="4">
        <v>0</v>
      </c>
      <c r="AF59" s="4">
        <v>0</v>
      </c>
      <c r="AG59" s="13">
        <v>257.197</v>
      </c>
      <c r="AH59" s="13">
        <v>302.67399999999998</v>
      </c>
      <c r="AI59" s="13">
        <v>267.291</v>
      </c>
      <c r="AJ59" s="13">
        <v>832.03800000000001</v>
      </c>
      <c r="AK59" s="13">
        <v>-14.095000000000001</v>
      </c>
      <c r="AL59" s="14">
        <f t="shared" si="0"/>
        <v>0.47293736682526705</v>
      </c>
      <c r="AM59" s="15">
        <f t="shared" si="3"/>
        <v>1.056439356331671</v>
      </c>
      <c r="AN59" s="14">
        <f t="shared" si="3"/>
        <v>0</v>
      </c>
      <c r="AO59" s="15">
        <f t="shared" si="3"/>
        <v>0</v>
      </c>
      <c r="AP59" s="16">
        <f t="shared" si="3"/>
        <v>1.9642805318588328</v>
      </c>
      <c r="AQ59" s="16">
        <f t="shared" si="3"/>
        <v>2.3116002352276279</v>
      </c>
      <c r="AR59" s="16">
        <f t="shared" si="3"/>
        <v>2.0413710410350014</v>
      </c>
      <c r="AS59" s="16">
        <f t="shared" si="3"/>
        <v>6.3544910911354311</v>
      </c>
      <c r="AT59" s="16">
        <f t="shared" si="3"/>
        <v>-0.10764718910621139</v>
      </c>
      <c r="AU59" s="17">
        <v>2007</v>
      </c>
      <c r="AV59" s="4">
        <v>1646.425</v>
      </c>
      <c r="AW59" s="4">
        <v>14873.75</v>
      </c>
    </row>
    <row r="60" spans="1:49" ht="15" customHeight="1" x14ac:dyDescent="0.2">
      <c r="A60" s="4">
        <v>2006</v>
      </c>
      <c r="B60" s="23">
        <v>693.08900000000006</v>
      </c>
      <c r="C60" s="23">
        <v>649.75199999999995</v>
      </c>
      <c r="D60" s="13">
        <v>693.08900000000006</v>
      </c>
      <c r="E60" s="13">
        <v>649.75300000000004</v>
      </c>
      <c r="F60" s="18">
        <v>-5.4974126545370563</v>
      </c>
      <c r="G60" s="18">
        <v>-0.63762007520262121</v>
      </c>
      <c r="H60" s="11">
        <v>-6.1350327297396774</v>
      </c>
      <c r="I60" s="13">
        <v>13855.9</v>
      </c>
      <c r="J60" s="13">
        <v>16409.857</v>
      </c>
      <c r="K60" s="13">
        <v>18218.330999999998</v>
      </c>
      <c r="L60" s="13">
        <v>16409.857</v>
      </c>
      <c r="M60" s="13">
        <v>18218.330999999998</v>
      </c>
      <c r="N60" s="13">
        <v>14613.8</v>
      </c>
      <c r="O60" s="13">
        <v>201.55833333333399</v>
      </c>
      <c r="P60" s="24">
        <v>3.1712689216279344E-2</v>
      </c>
      <c r="Q60" s="138">
        <v>5.0294590411648032</v>
      </c>
      <c r="R60" s="138">
        <v>4.1392410759362637</v>
      </c>
      <c r="S60" s="13">
        <v>108.74844498089443</v>
      </c>
      <c r="U60" s="4">
        <v>2006</v>
      </c>
      <c r="V60" s="4">
        <v>-5.8222562229808243</v>
      </c>
      <c r="W60" s="4">
        <v>-5.4974126545370563</v>
      </c>
      <c r="X60" s="4">
        <v>0.31276207247454152</v>
      </c>
      <c r="Y60" s="4">
        <v>-0.63762007520262121</v>
      </c>
      <c r="Z60" s="4">
        <v>-1.2904250175015697E-2</v>
      </c>
      <c r="AB60" s="10">
        <v>2006</v>
      </c>
      <c r="AC60" s="4">
        <v>296.05900000000003</v>
      </c>
      <c r="AD60" s="4">
        <v>294.28899999999999</v>
      </c>
      <c r="AE60" s="4">
        <v>-29.71</v>
      </c>
      <c r="AF60" s="4">
        <v>0</v>
      </c>
      <c r="AG60" s="13">
        <v>549.81399999999996</v>
      </c>
      <c r="AH60" s="13">
        <v>695.28</v>
      </c>
      <c r="AI60" s="13">
        <v>493.36599999999999</v>
      </c>
      <c r="AJ60" s="13">
        <v>1126.7349999999999</v>
      </c>
      <c r="AK60" s="13">
        <v>-2.3740000000000001</v>
      </c>
      <c r="AL60" s="14">
        <f t="shared" si="0"/>
        <v>2.1366998895777254</v>
      </c>
      <c r="AM60" s="15">
        <f t="shared" si="3"/>
        <v>2.1239255479615182</v>
      </c>
      <c r="AN60" s="14">
        <f t="shared" si="3"/>
        <v>-0.21442129345621724</v>
      </c>
      <c r="AO60" s="15">
        <f t="shared" si="3"/>
        <v>0</v>
      </c>
      <c r="AP60" s="16">
        <f t="shared" si="3"/>
        <v>3.9680857973859505</v>
      </c>
      <c r="AQ60" s="16">
        <f t="shared" si="3"/>
        <v>5.0179345982577814</v>
      </c>
      <c r="AR60" s="16">
        <f t="shared" si="3"/>
        <v>3.5606925569612944</v>
      </c>
      <c r="AS60" s="16">
        <f t="shared" si="3"/>
        <v>8.1318066671959226</v>
      </c>
      <c r="AT60" s="16">
        <f t="shared" si="3"/>
        <v>-1.713349547846044E-2</v>
      </c>
      <c r="AU60" s="17">
        <v>2008</v>
      </c>
      <c r="AV60" s="4">
        <v>1740.8</v>
      </c>
      <c r="AW60" s="4">
        <v>14830.375</v>
      </c>
    </row>
    <row r="61" spans="1:49" ht="15" customHeight="1" x14ac:dyDescent="0.2">
      <c r="A61" s="4">
        <v>2007</v>
      </c>
      <c r="B61" s="23">
        <v>844.03300000000002</v>
      </c>
      <c r="C61" s="23">
        <v>743.42899999999997</v>
      </c>
      <c r="D61" s="13">
        <v>844.03300000000002</v>
      </c>
      <c r="E61" s="13">
        <v>743.42899999999997</v>
      </c>
      <c r="F61" s="18">
        <v>-4.8721734400497319</v>
      </c>
      <c r="G61" s="18">
        <v>-0.78655166161576917</v>
      </c>
      <c r="H61" s="11">
        <v>-5.6587251016655014</v>
      </c>
      <c r="I61" s="13">
        <v>14477.625</v>
      </c>
      <c r="J61" s="13">
        <v>20704.503000000001</v>
      </c>
      <c r="K61" s="13">
        <v>21983.995999999999</v>
      </c>
      <c r="L61" s="13">
        <v>20704.503000000001</v>
      </c>
      <c r="M61" s="13">
        <v>21983.995999999999</v>
      </c>
      <c r="N61" s="13">
        <v>14873.75</v>
      </c>
      <c r="O61" s="13">
        <v>207.34416666666701</v>
      </c>
      <c r="P61" s="24">
        <v>2.8301218568100417E-2</v>
      </c>
      <c r="Q61" s="138">
        <v>5.0018916516450203</v>
      </c>
      <c r="R61" s="138">
        <v>3.9683553953684676</v>
      </c>
      <c r="S61" s="13">
        <v>103.62168411025165</v>
      </c>
      <c r="U61" s="4">
        <v>2007</v>
      </c>
      <c r="V61" s="4">
        <v>-4.9638321202545308</v>
      </c>
      <c r="W61" s="4">
        <v>-4.8721734400497319</v>
      </c>
      <c r="X61" s="4">
        <v>0.69489298141097033</v>
      </c>
      <c r="Y61" s="4">
        <v>-0.78655166161576917</v>
      </c>
      <c r="Z61" s="4">
        <v>2.6523687414199497E-3</v>
      </c>
      <c r="AB61" s="10">
        <v>2007</v>
      </c>
      <c r="AC61" s="4">
        <v>532.93899999999996</v>
      </c>
      <c r="AD61" s="4">
        <v>340.06599999999997</v>
      </c>
      <c r="AE61" s="4">
        <v>-6.2220000000000004</v>
      </c>
      <c r="AF61" s="4">
        <v>0</v>
      </c>
      <c r="AG61" s="13">
        <v>658.64099999999996</v>
      </c>
      <c r="AH61" s="13">
        <v>686.85900000000004</v>
      </c>
      <c r="AI61" s="13">
        <v>380.80599999999998</v>
      </c>
      <c r="AJ61" s="13">
        <v>1156.6130000000001</v>
      </c>
      <c r="AK61" s="13">
        <v>0.122</v>
      </c>
      <c r="AL61" s="14">
        <f t="shared" si="0"/>
        <v>3.6811217309468915</v>
      </c>
      <c r="AM61" s="15">
        <f t="shared" si="3"/>
        <v>2.3489073656763453</v>
      </c>
      <c r="AN61" s="14">
        <f t="shared" si="3"/>
        <v>-4.2976662263320128E-2</v>
      </c>
      <c r="AO61" s="15">
        <f t="shared" si="3"/>
        <v>0</v>
      </c>
      <c r="AP61" s="16">
        <f t="shared" si="3"/>
        <v>4.5493718755666066</v>
      </c>
      <c r="AQ61" s="16">
        <f t="shared" si="3"/>
        <v>4.7442795347993885</v>
      </c>
      <c r="AR61" s="16">
        <f t="shared" si="3"/>
        <v>2.6303071118363679</v>
      </c>
      <c r="AS61" s="16">
        <f t="shared" si="3"/>
        <v>7.9889691852082096</v>
      </c>
      <c r="AT61" s="16">
        <f t="shared" si="3"/>
        <v>8.4267965222196311E-4</v>
      </c>
      <c r="AU61" s="17">
        <v>2009</v>
      </c>
      <c r="AV61" s="4">
        <v>1587.7249999999999</v>
      </c>
      <c r="AW61" s="4">
        <v>14418.75</v>
      </c>
    </row>
    <row r="62" spans="1:49" ht="15" customHeight="1" x14ac:dyDescent="0.2">
      <c r="A62" s="4">
        <v>2008</v>
      </c>
      <c r="B62" s="23">
        <v>823.70699999999999</v>
      </c>
      <c r="C62" s="23">
        <v>677.56100000000004</v>
      </c>
      <c r="D62" s="13">
        <v>823.70799999999997</v>
      </c>
      <c r="E62" s="13">
        <v>677.56</v>
      </c>
      <c r="F62" s="18">
        <v>-4.8151740233004894</v>
      </c>
      <c r="G62" s="18">
        <v>-0.87108976242605018</v>
      </c>
      <c r="H62" s="11">
        <v>-5.6862637857265392</v>
      </c>
      <c r="I62" s="13">
        <v>14718.575000000001</v>
      </c>
      <c r="J62" s="13">
        <v>19423.416000000001</v>
      </c>
      <c r="K62" s="13">
        <v>23418.718000000001</v>
      </c>
      <c r="L62" s="13">
        <v>19423.416000000001</v>
      </c>
      <c r="M62" s="13">
        <v>23418.718000000001</v>
      </c>
      <c r="N62" s="13">
        <v>14830.375</v>
      </c>
      <c r="O62" s="13">
        <v>215.25425000000001</v>
      </c>
      <c r="P62" s="24">
        <v>3.7439834086175239E-2</v>
      </c>
      <c r="Q62" s="138">
        <v>3.8348203854346874</v>
      </c>
      <c r="R62" s="138">
        <v>2.9708371397054782</v>
      </c>
      <c r="S62" s="13">
        <v>99.54347443680642</v>
      </c>
      <c r="U62" s="4">
        <v>2008</v>
      </c>
      <c r="V62" s="4">
        <v>-4.693321194477047</v>
      </c>
      <c r="W62" s="4">
        <v>-4.8151740233004894</v>
      </c>
      <c r="X62" s="4">
        <v>0.99294938538547384</v>
      </c>
      <c r="Y62" s="4">
        <v>-0.87108976242605018</v>
      </c>
      <c r="Z62" s="4">
        <v>4.083955138320116E-2</v>
      </c>
      <c r="AB62" s="10">
        <v>2008</v>
      </c>
      <c r="AC62" s="4">
        <v>351.72399999999999</v>
      </c>
      <c r="AD62" s="4">
        <v>332.73500000000001</v>
      </c>
      <c r="AE62" s="4">
        <v>32.947000000000003</v>
      </c>
      <c r="AF62" s="4">
        <v>0</v>
      </c>
      <c r="AG62" s="13">
        <v>-381.77</v>
      </c>
      <c r="AH62" s="13">
        <v>-402.36599999999999</v>
      </c>
      <c r="AI62" s="13">
        <v>-284.26799999999997</v>
      </c>
      <c r="AJ62" s="13">
        <v>523.68299999999999</v>
      </c>
      <c r="AK62" s="13">
        <v>4.8479999999999999</v>
      </c>
      <c r="AL62" s="14">
        <f t="shared" si="0"/>
        <v>2.3896606838637569</v>
      </c>
      <c r="AM62" s="15">
        <f t="shared" si="3"/>
        <v>2.2606468357160936</v>
      </c>
      <c r="AN62" s="14">
        <f t="shared" si="3"/>
        <v>0.22384639817373625</v>
      </c>
      <c r="AO62" s="15">
        <f t="shared" si="3"/>
        <v>0</v>
      </c>
      <c r="AP62" s="16">
        <f t="shared" si="3"/>
        <v>-2.5937972935559319</v>
      </c>
      <c r="AQ62" s="16">
        <f t="shared" si="3"/>
        <v>-2.7337293182254396</v>
      </c>
      <c r="AR62" s="16">
        <f t="shared" si="3"/>
        <v>-1.9313554471135961</v>
      </c>
      <c r="AS62" s="16">
        <f t="shared" si="3"/>
        <v>3.5579735130608769</v>
      </c>
      <c r="AT62" s="16">
        <f t="shared" si="3"/>
        <v>3.2937971237025319E-2</v>
      </c>
      <c r="AU62" s="17">
        <v>2010</v>
      </c>
      <c r="AV62" s="4">
        <v>1776.6</v>
      </c>
      <c r="AW62" s="4">
        <v>14783.8</v>
      </c>
    </row>
    <row r="63" spans="1:49" ht="15" customHeight="1" x14ac:dyDescent="0.2">
      <c r="A63" s="4">
        <v>2009</v>
      </c>
      <c r="B63" s="23">
        <v>614.37900000000002</v>
      </c>
      <c r="C63" s="23">
        <v>490.79399999999998</v>
      </c>
      <c r="D63" s="13">
        <v>614.37900000000002</v>
      </c>
      <c r="E63" s="13">
        <v>490.79399999999998</v>
      </c>
      <c r="F63" s="18">
        <v>-2.6616361710206693</v>
      </c>
      <c r="G63" s="18">
        <v>-0.85884154112100752</v>
      </c>
      <c r="H63" s="11">
        <v>-3.5204777121416768</v>
      </c>
      <c r="I63" s="13">
        <v>14418.725</v>
      </c>
      <c r="J63" s="13">
        <v>19426.458999999999</v>
      </c>
      <c r="K63" s="13">
        <v>22054.084999999999</v>
      </c>
      <c r="L63" s="13">
        <v>19426.458999999999</v>
      </c>
      <c r="M63" s="13">
        <v>22054.084999999999</v>
      </c>
      <c r="N63" s="13">
        <v>14418.75</v>
      </c>
      <c r="O63" s="13">
        <v>214.56466666666699</v>
      </c>
      <c r="P63" s="24">
        <v>-3.2087183613791481E-3</v>
      </c>
      <c r="Q63" s="138">
        <v>3.1732663044900509</v>
      </c>
      <c r="R63" s="138">
        <v>2.1024801150034902</v>
      </c>
      <c r="S63" s="13">
        <v>104.03831142779137</v>
      </c>
      <c r="U63" s="4">
        <v>2009</v>
      </c>
      <c r="V63" s="4">
        <v>-2.6633700275163026</v>
      </c>
      <c r="W63" s="4">
        <v>-2.6616361710206693</v>
      </c>
      <c r="X63" s="4">
        <v>0.85711462005135675</v>
      </c>
      <c r="Y63" s="4">
        <v>-0.85884154112100752</v>
      </c>
      <c r="Z63" s="4">
        <v>-9.7789506353717129E-4</v>
      </c>
      <c r="AB63" s="10">
        <v>2009</v>
      </c>
      <c r="AC63" s="4">
        <v>313.726</v>
      </c>
      <c r="AD63" s="4">
        <v>153.78700000000001</v>
      </c>
      <c r="AE63" s="4">
        <v>-44.816000000000003</v>
      </c>
      <c r="AF63" s="4">
        <v>0</v>
      </c>
      <c r="AG63" s="13">
        <v>-609.66099999999994</v>
      </c>
      <c r="AH63" s="13">
        <v>-192.78800000000001</v>
      </c>
      <c r="AI63" s="13">
        <v>375.88400000000001</v>
      </c>
      <c r="AJ63" s="13">
        <v>357.35199999999998</v>
      </c>
      <c r="AK63" s="13">
        <v>52.256</v>
      </c>
      <c r="AL63" s="14">
        <f t="shared" si="0"/>
        <v>2.1758234517961887</v>
      </c>
      <c r="AM63" s="15">
        <f t="shared" si="3"/>
        <v>1.0665783555758224</v>
      </c>
      <c r="AN63" s="14">
        <f t="shared" si="3"/>
        <v>-0.31081805083320474</v>
      </c>
      <c r="AO63" s="15">
        <f t="shared" si="3"/>
        <v>0</v>
      </c>
      <c r="AP63" s="16">
        <f t="shared" si="3"/>
        <v>-4.2282587399371296</v>
      </c>
      <c r="AQ63" s="16">
        <f t="shared" si="3"/>
        <v>-1.3370669043205969</v>
      </c>
      <c r="AR63" s="16">
        <f t="shared" si="3"/>
        <v>2.6069156600184828</v>
      </c>
      <c r="AS63" s="16">
        <f t="shared" si="3"/>
        <v>2.4783883457101785</v>
      </c>
      <c r="AT63" s="16">
        <f t="shared" si="3"/>
        <v>0.36241762014325118</v>
      </c>
      <c r="AU63" s="17">
        <v>2011</v>
      </c>
      <c r="AV63" s="4">
        <v>1898.325</v>
      </c>
      <c r="AW63" s="4">
        <v>15020.575000000001</v>
      </c>
    </row>
    <row r="64" spans="1:49" ht="15" customHeight="1" x14ac:dyDescent="0.2">
      <c r="A64" s="4">
        <v>2010</v>
      </c>
      <c r="B64" s="23">
        <v>684.91499999999996</v>
      </c>
      <c r="C64" s="23">
        <v>507.25400000000002</v>
      </c>
      <c r="D64" s="13">
        <v>684.91600000000005</v>
      </c>
      <c r="E64" s="13">
        <v>507.25400000000002</v>
      </c>
      <c r="F64" s="18">
        <v>-3.3055718906204059</v>
      </c>
      <c r="G64" s="18">
        <v>-0.83507524524872367</v>
      </c>
      <c r="H64" s="11">
        <v>-4.1406471358691297</v>
      </c>
      <c r="I64" s="13">
        <v>14964.4</v>
      </c>
      <c r="J64" s="13">
        <v>21767.827000000001</v>
      </c>
      <c r="K64" s="13">
        <v>24279.615000000002</v>
      </c>
      <c r="L64" s="13">
        <v>21767.827000000001</v>
      </c>
      <c r="M64" s="13">
        <v>24279.615000000002</v>
      </c>
      <c r="N64" s="13">
        <v>14783.8</v>
      </c>
      <c r="O64" s="13">
        <v>218.07616666666701</v>
      </c>
      <c r="P64" s="24">
        <v>1.6233220911688662E-2</v>
      </c>
      <c r="Q64" s="138">
        <v>3.4693622109751852</v>
      </c>
      <c r="R64" s="138">
        <v>2.2633048199841688</v>
      </c>
      <c r="S64" s="13">
        <v>100</v>
      </c>
      <c r="U64" s="4">
        <v>2010</v>
      </c>
      <c r="V64" s="4">
        <v>-2.9534161075619467</v>
      </c>
      <c r="W64" s="4">
        <v>-3.3055718906204059</v>
      </c>
      <c r="X64" s="4">
        <v>1.1872310283071823</v>
      </c>
      <c r="Y64" s="4">
        <v>-0.83507524524872367</v>
      </c>
      <c r="Z64" s="4">
        <v>-1.055839191681591E-3</v>
      </c>
      <c r="AB64" s="10">
        <v>2010</v>
      </c>
      <c r="AC64" s="4">
        <v>354.57499999999999</v>
      </c>
      <c r="AD64" s="4">
        <v>259.34500000000003</v>
      </c>
      <c r="AE64" s="4">
        <v>-14.076000000000001</v>
      </c>
      <c r="AF64" s="4">
        <v>0</v>
      </c>
      <c r="AG64" s="13">
        <v>407.42</v>
      </c>
      <c r="AH64" s="13">
        <v>306.56599999999997</v>
      </c>
      <c r="AI64" s="13">
        <v>199.619</v>
      </c>
      <c r="AJ64" s="13">
        <v>820.43299999999999</v>
      </c>
      <c r="AK64" s="13">
        <v>1.8340000000000001</v>
      </c>
      <c r="AL64" s="14">
        <f t="shared" si="0"/>
        <v>2.3694568442436714</v>
      </c>
      <c r="AM64" s="15">
        <f t="shared" si="3"/>
        <v>1.7330798428269762</v>
      </c>
      <c r="AN64" s="14">
        <f t="shared" si="3"/>
        <v>-9.4063243431076429E-2</v>
      </c>
      <c r="AO64" s="15">
        <f t="shared" si="3"/>
        <v>0</v>
      </c>
      <c r="AP64" s="16">
        <f t="shared" si="3"/>
        <v>2.7225949587019862</v>
      </c>
      <c r="AQ64" s="16">
        <f t="shared" si="3"/>
        <v>2.0486354280826493</v>
      </c>
      <c r="AR64" s="16">
        <f t="shared" si="3"/>
        <v>1.3339592633182753</v>
      </c>
      <c r="AS64" s="16">
        <f t="shared" si="3"/>
        <v>5.4825652882841949</v>
      </c>
      <c r="AT64" s="16">
        <f t="shared" si="3"/>
        <v>1.2255753655342013E-2</v>
      </c>
      <c r="AU64" s="17">
        <v>2012</v>
      </c>
      <c r="AV64" s="4">
        <v>1963.2</v>
      </c>
      <c r="AW64" s="4">
        <v>15354.625</v>
      </c>
    </row>
    <row r="65" spans="1:49" ht="15" customHeight="1" x14ac:dyDescent="0.2">
      <c r="A65" s="4">
        <v>2011</v>
      </c>
      <c r="B65" s="23">
        <v>759.72699999999998</v>
      </c>
      <c r="C65" s="23">
        <v>538.76599999999996</v>
      </c>
      <c r="D65" s="13">
        <v>759.72699999999998</v>
      </c>
      <c r="E65" s="13">
        <v>538.76599999999996</v>
      </c>
      <c r="F65" s="18">
        <v>-3.5354340222677965</v>
      </c>
      <c r="G65" s="18">
        <v>-0.8550821066605232</v>
      </c>
      <c r="H65" s="11">
        <v>-4.3905161289283194</v>
      </c>
      <c r="I65" s="13">
        <v>15517.924999999999</v>
      </c>
      <c r="J65" s="13">
        <v>22208.896000000001</v>
      </c>
      <c r="K65" s="13">
        <v>26663.893</v>
      </c>
      <c r="L65" s="13">
        <v>22208.896000000001</v>
      </c>
      <c r="M65" s="13">
        <v>26663.893</v>
      </c>
      <c r="N65" s="13">
        <v>15020.575000000001</v>
      </c>
      <c r="O65" s="13">
        <v>224.923</v>
      </c>
      <c r="P65" s="24">
        <v>3.0913731264420541E-2</v>
      </c>
      <c r="Q65" s="138">
        <v>3.3854792759408698</v>
      </c>
      <c r="R65" s="138">
        <v>2.1524648132151398</v>
      </c>
      <c r="S65" s="13">
        <v>95.098111112375634</v>
      </c>
      <c r="U65" s="4">
        <v>2011</v>
      </c>
      <c r="V65" s="4">
        <v>-2.9666015269438404</v>
      </c>
      <c r="W65" s="4">
        <v>-3.5354340222677965</v>
      </c>
      <c r="X65" s="4">
        <v>1.4239081578239359</v>
      </c>
      <c r="Y65" s="4">
        <v>-0.8550821066605232</v>
      </c>
      <c r="Z65" s="4">
        <v>-7.6427744044387375E-3</v>
      </c>
      <c r="AB65" s="10">
        <v>2011</v>
      </c>
      <c r="AC65" s="4">
        <v>440.40600000000001</v>
      </c>
      <c r="AD65" s="4">
        <v>257.411</v>
      </c>
      <c r="AE65" s="4">
        <v>-35.006</v>
      </c>
      <c r="AF65" s="4">
        <v>0</v>
      </c>
      <c r="AG65" s="13">
        <v>-45.326000000000001</v>
      </c>
      <c r="AH65" s="13">
        <v>408.036</v>
      </c>
      <c r="AI65" s="13">
        <v>85.364000000000004</v>
      </c>
      <c r="AJ65" s="13">
        <v>311.625</v>
      </c>
      <c r="AK65" s="13">
        <v>15.877000000000001</v>
      </c>
      <c r="AL65" s="14">
        <f t="shared" si="0"/>
        <v>2.8380469682641207</v>
      </c>
      <c r="AM65" s="15">
        <f t="shared" si="3"/>
        <v>1.6587978096298313</v>
      </c>
      <c r="AN65" s="14">
        <f t="shared" si="3"/>
        <v>-0.22558428398126684</v>
      </c>
      <c r="AO65" s="15">
        <f t="shared" si="3"/>
        <v>0</v>
      </c>
      <c r="AP65" s="16">
        <f t="shared" si="3"/>
        <v>-0.29208802078886192</v>
      </c>
      <c r="AQ65" s="16">
        <f t="shared" si="3"/>
        <v>2.6294494914751816</v>
      </c>
      <c r="AR65" s="16">
        <f t="shared" si="3"/>
        <v>0.55009932062437483</v>
      </c>
      <c r="AS65" s="16">
        <f t="shared" si="3"/>
        <v>2.0081615293281803</v>
      </c>
      <c r="AT65" s="16">
        <f t="shared" si="3"/>
        <v>0.10231393694711116</v>
      </c>
      <c r="AU65" s="17">
        <v>2013</v>
      </c>
      <c r="AV65" s="4">
        <v>2031.55</v>
      </c>
      <c r="AW65" s="4">
        <v>15612.174999999999</v>
      </c>
    </row>
    <row r="66" spans="1:49" ht="15" customHeight="1" x14ac:dyDescent="0.2">
      <c r="A66" s="4">
        <v>2012</v>
      </c>
      <c r="B66" s="23">
        <v>768.95600000000002</v>
      </c>
      <c r="C66" s="23">
        <v>553.16300000000001</v>
      </c>
      <c r="D66" s="13">
        <v>768.95500000000004</v>
      </c>
      <c r="E66" s="13">
        <v>553.16399999999999</v>
      </c>
      <c r="F66" s="18">
        <v>-3.3225917271475218</v>
      </c>
      <c r="G66" s="18">
        <v>-0.7771343680846784</v>
      </c>
      <c r="H66" s="11">
        <v>-4.0997260952322003</v>
      </c>
      <c r="I66" s="13">
        <v>16155.25</v>
      </c>
      <c r="J66" s="13">
        <v>22562.162</v>
      </c>
      <c r="K66" s="13">
        <v>27080.460999999999</v>
      </c>
      <c r="L66" s="13">
        <v>22562.162</v>
      </c>
      <c r="M66" s="13">
        <v>27080.460999999999</v>
      </c>
      <c r="N66" s="13">
        <v>15354.625</v>
      </c>
      <c r="O66" s="13">
        <v>229.58608333333299</v>
      </c>
      <c r="P66" s="24">
        <v>2.0519928537880538E-2</v>
      </c>
      <c r="Q66" s="138">
        <v>3.3927591438522668</v>
      </c>
      <c r="R66" s="138">
        <v>2.0328628319055202</v>
      </c>
      <c r="S66" s="13">
        <v>97.999075515632128</v>
      </c>
      <c r="U66" s="4">
        <v>2012</v>
      </c>
      <c r="V66" s="4">
        <v>-2.7639807492920259</v>
      </c>
      <c r="W66" s="4">
        <v>-3.3225917271475218</v>
      </c>
      <c r="X66" s="4">
        <v>1.3357329660636634</v>
      </c>
      <c r="Y66" s="4">
        <v>-0.7771343680846784</v>
      </c>
      <c r="Z66" s="4">
        <v>4.2735333715046189E-2</v>
      </c>
      <c r="AB66" s="10">
        <v>2012</v>
      </c>
      <c r="AC66" s="4">
        <v>378.22300000000001</v>
      </c>
      <c r="AD66" s="4">
        <v>243.00899999999999</v>
      </c>
      <c r="AE66" s="4">
        <v>7.0640000000000001</v>
      </c>
      <c r="AF66" s="4">
        <v>0</v>
      </c>
      <c r="AG66" s="13">
        <v>-453.69499999999999</v>
      </c>
      <c r="AH66" s="13">
        <v>-364.67500000000001</v>
      </c>
      <c r="AI66" s="13">
        <v>248.761</v>
      </c>
      <c r="AJ66" s="13">
        <v>747.01700000000005</v>
      </c>
      <c r="AK66" s="13">
        <v>4.46</v>
      </c>
      <c r="AL66" s="14">
        <f t="shared" si="0"/>
        <v>2.341177016759258</v>
      </c>
      <c r="AM66" s="15">
        <f t="shared" si="3"/>
        <v>1.5042107054982126</v>
      </c>
      <c r="AN66" s="14">
        <f t="shared" si="3"/>
        <v>4.3725723835904735E-2</v>
      </c>
      <c r="AO66" s="15">
        <f t="shared" si="3"/>
        <v>0</v>
      </c>
      <c r="AP66" s="16">
        <f t="shared" si="3"/>
        <v>-2.8083440367682333</v>
      </c>
      <c r="AQ66" s="16">
        <f t="shared" si="3"/>
        <v>-2.2573157332755609</v>
      </c>
      <c r="AR66" s="16">
        <f t="shared" si="3"/>
        <v>1.5398152303430774</v>
      </c>
      <c r="AS66" s="16">
        <f t="shared" si="3"/>
        <v>4.6239891057086711</v>
      </c>
      <c r="AT66" s="16">
        <f t="shared" si="3"/>
        <v>2.7607124618931927E-2</v>
      </c>
      <c r="AU66" s="17">
        <v>2014</v>
      </c>
      <c r="AV66" s="4">
        <v>2118.2750000000001</v>
      </c>
      <c r="AW66" s="4">
        <v>15982.25</v>
      </c>
    </row>
    <row r="67" spans="1:49" ht="15" customHeight="1" x14ac:dyDescent="0.2">
      <c r="A67" s="4">
        <v>2013</v>
      </c>
      <c r="B67" s="23">
        <v>794.65800000000002</v>
      </c>
      <c r="C67" s="23">
        <v>575.68899999999996</v>
      </c>
      <c r="D67" s="13">
        <v>794.65899999999999</v>
      </c>
      <c r="E67" s="13">
        <v>575.68899999999996</v>
      </c>
      <c r="F67" s="18">
        <v>-2.7671389629452117</v>
      </c>
      <c r="G67" s="18">
        <v>-0.73998142767276753</v>
      </c>
      <c r="H67" s="11">
        <v>-3.5071203906179793</v>
      </c>
      <c r="I67" s="13">
        <v>16691.5</v>
      </c>
      <c r="J67" s="13">
        <v>24144.775000000001</v>
      </c>
      <c r="K67" s="13">
        <v>29517.429</v>
      </c>
      <c r="L67" s="13">
        <v>24144.775000000001</v>
      </c>
      <c r="M67" s="13">
        <v>29517.429</v>
      </c>
      <c r="N67" s="13">
        <v>15612.174999999999</v>
      </c>
      <c r="O67" s="13">
        <v>232.94891666666601</v>
      </c>
      <c r="P67" s="24">
        <v>1.4541137806054039E-2</v>
      </c>
      <c r="Q67" s="138">
        <v>3.4716016419590234</v>
      </c>
      <c r="R67" s="138">
        <v>2.0953772117408547</v>
      </c>
      <c r="S67" s="13">
        <v>99.11500809836285</v>
      </c>
      <c r="U67" s="4">
        <v>2013</v>
      </c>
      <c r="V67" s="4">
        <v>-2.1952550699457807</v>
      </c>
      <c r="W67" s="4">
        <v>-2.7671389629452117</v>
      </c>
      <c r="X67" s="4">
        <v>1.3118653206721984</v>
      </c>
      <c r="Y67" s="4">
        <v>-0.73998142767276753</v>
      </c>
      <c r="Z67" s="4">
        <v>-2.474313273222898E-3</v>
      </c>
      <c r="AB67" s="10">
        <v>2013</v>
      </c>
      <c r="AC67" s="4">
        <v>394.63499999999999</v>
      </c>
      <c r="AD67" s="4">
        <v>276.97800000000001</v>
      </c>
      <c r="AE67" s="4">
        <v>2.222</v>
      </c>
      <c r="AF67" s="4">
        <v>0</v>
      </c>
      <c r="AG67" s="13">
        <v>-221.40799999999999</v>
      </c>
      <c r="AH67" s="13">
        <v>255.67</v>
      </c>
      <c r="AI67" s="13">
        <v>481.298</v>
      </c>
      <c r="AJ67" s="13">
        <v>511.98700000000002</v>
      </c>
      <c r="AK67" s="13">
        <v>-3.0990000000000002</v>
      </c>
      <c r="AL67" s="14">
        <f t="shared" si="0"/>
        <v>2.3642872120540397</v>
      </c>
      <c r="AM67" s="15">
        <f t="shared" si="3"/>
        <v>1.6593955007039511</v>
      </c>
      <c r="AN67" s="14">
        <f t="shared" si="3"/>
        <v>1.3312164874337238E-2</v>
      </c>
      <c r="AO67" s="15">
        <f t="shared" si="3"/>
        <v>0</v>
      </c>
      <c r="AP67" s="16">
        <f t="shared" si="3"/>
        <v>-1.3264715573795045</v>
      </c>
      <c r="AQ67" s="16">
        <f t="shared" si="3"/>
        <v>1.5317377108108918</v>
      </c>
      <c r="AR67" s="16">
        <f t="shared" si="3"/>
        <v>2.8834915975196957</v>
      </c>
      <c r="AS67" s="16">
        <f t="shared" si="3"/>
        <v>3.0673516460473897</v>
      </c>
      <c r="AT67" s="16">
        <f t="shared" si="3"/>
        <v>-1.8566336159122909E-2</v>
      </c>
      <c r="AU67" s="17">
        <v>2015</v>
      </c>
      <c r="AV67" s="4">
        <v>2120.5749999999998</v>
      </c>
      <c r="AW67" s="4">
        <v>16397.2</v>
      </c>
    </row>
    <row r="68" spans="1:49" ht="15" customHeight="1" x14ac:dyDescent="0.2">
      <c r="A68" s="4">
        <v>2014</v>
      </c>
      <c r="B68" s="23">
        <v>821.80700000000002</v>
      </c>
      <c r="C68" s="23">
        <v>597.80200000000002</v>
      </c>
      <c r="D68" s="13">
        <v>821.80700000000002</v>
      </c>
      <c r="E68" s="13">
        <v>597.80200000000002</v>
      </c>
      <c r="F68" s="18">
        <v>-2.8182267680861952</v>
      </c>
      <c r="G68" s="18">
        <v>-0.72377552017754165</v>
      </c>
      <c r="H68" s="11">
        <v>-3.542002288263737</v>
      </c>
      <c r="I68" s="13">
        <v>17393.099999999999</v>
      </c>
      <c r="J68" s="13">
        <v>24717.536</v>
      </c>
      <c r="K68" s="13">
        <v>31763.685000000001</v>
      </c>
      <c r="L68" s="13">
        <v>24717.536</v>
      </c>
      <c r="M68" s="13">
        <v>31763.685000000001</v>
      </c>
      <c r="N68" s="13">
        <v>15982.25</v>
      </c>
      <c r="O68" s="13">
        <v>236.703916666666</v>
      </c>
      <c r="P68" s="24">
        <v>1.5990875593507425E-2</v>
      </c>
      <c r="Q68" s="138">
        <v>3.3500930190198406</v>
      </c>
      <c r="R68" s="138">
        <v>1.9933750987126138</v>
      </c>
      <c r="S68" s="13">
        <v>101.18117073709043</v>
      </c>
      <c r="U68" s="4">
        <v>2014</v>
      </c>
      <c r="V68" s="4">
        <v>-2.2541065135024811</v>
      </c>
      <c r="W68" s="4">
        <v>-2.8182267680861952</v>
      </c>
      <c r="X68" s="4">
        <v>1.2878957747612558</v>
      </c>
      <c r="Y68" s="4">
        <v>-0.72377552017754165</v>
      </c>
      <c r="Z68" s="4">
        <v>-2.6447269319442767E-4</v>
      </c>
      <c r="AB68" s="10">
        <v>2014</v>
      </c>
      <c r="AC68" s="4">
        <v>343.44099999999997</v>
      </c>
      <c r="AD68" s="4">
        <v>207.36699999999999</v>
      </c>
      <c r="AE68" s="4">
        <v>-54.347000000000001</v>
      </c>
      <c r="AF68" s="4">
        <v>0</v>
      </c>
      <c r="AG68" s="13">
        <v>-99.201999999999998</v>
      </c>
      <c r="AH68" s="13">
        <v>147.14599999999999</v>
      </c>
      <c r="AI68" s="13">
        <v>582.68700000000001</v>
      </c>
      <c r="AJ68" s="13">
        <v>701.86099999999999</v>
      </c>
      <c r="AK68" s="13">
        <v>-3.5830000000000002</v>
      </c>
      <c r="AL68" s="14">
        <f t="shared" ref="AL68:AL75" si="4">(AC68/I68)*100</f>
        <v>1.974581874421466</v>
      </c>
      <c r="AM68" s="15">
        <f t="shared" si="3"/>
        <v>1.1922371515141064</v>
      </c>
      <c r="AN68" s="14">
        <f t="shared" si="3"/>
        <v>-0.31246298819646873</v>
      </c>
      <c r="AO68" s="15">
        <f t="shared" si="3"/>
        <v>0</v>
      </c>
      <c r="AP68" s="16">
        <f t="shared" si="3"/>
        <v>-0.57035261109290469</v>
      </c>
      <c r="AQ68" s="16">
        <f t="shared" si="3"/>
        <v>0.84600215027798387</v>
      </c>
      <c r="AR68" s="16">
        <f t="shared" si="3"/>
        <v>3.350104351725685</v>
      </c>
      <c r="AS68" s="16">
        <f t="shared" si="3"/>
        <v>4.0352841069159613</v>
      </c>
      <c r="AT68" s="16">
        <f t="shared" si="3"/>
        <v>-2.06001230372964E-2</v>
      </c>
      <c r="AU68" s="17">
        <v>2016</v>
      </c>
      <c r="AV68" s="4">
        <v>2128.1750000000002</v>
      </c>
      <c r="AW68" s="4">
        <v>16662.099999999999</v>
      </c>
    </row>
    <row r="69" spans="1:49" ht="15" customHeight="1" x14ac:dyDescent="0.2">
      <c r="A69" s="4">
        <v>2015</v>
      </c>
      <c r="B69" s="23">
        <v>782.91499999999996</v>
      </c>
      <c r="C69" s="23">
        <v>600.53099999999995</v>
      </c>
      <c r="D69" s="13">
        <v>782.91600000000005</v>
      </c>
      <c r="E69" s="13">
        <v>600.53</v>
      </c>
      <c r="F69" s="18">
        <v>-2.7741404307340884</v>
      </c>
      <c r="G69" s="18">
        <v>-0.80385770084799557</v>
      </c>
      <c r="H69" s="11">
        <v>-3.5779981315820839</v>
      </c>
      <c r="I69" s="13">
        <v>18036.650000000001</v>
      </c>
      <c r="J69" s="13">
        <v>23340.771000000001</v>
      </c>
      <c r="K69" s="13">
        <v>30621.407999999999</v>
      </c>
      <c r="L69" s="13">
        <v>23340.771000000001</v>
      </c>
      <c r="M69" s="13">
        <v>30621.407999999999</v>
      </c>
      <c r="N69" s="13">
        <v>16397.2</v>
      </c>
      <c r="O69" s="13">
        <v>236.98724999999999</v>
      </c>
      <c r="P69" s="24">
        <v>1.1962788713892891E-3</v>
      </c>
      <c r="Q69" s="138">
        <v>3.1636629735469275</v>
      </c>
      <c r="R69" s="138">
        <v>1.8883623100909366</v>
      </c>
      <c r="S69" s="13">
        <v>113.83910436402182</v>
      </c>
      <c r="U69" s="4">
        <v>2015</v>
      </c>
      <c r="V69" s="4">
        <v>-2.5668014847546523</v>
      </c>
      <c r="W69" s="4">
        <v>-2.7741404307340884</v>
      </c>
      <c r="X69" s="4">
        <v>1.0111966468274318</v>
      </c>
      <c r="Y69" s="4">
        <v>-0.80385770084799557</v>
      </c>
      <c r="Z69" s="4">
        <v>-2.3840347292873124E-4</v>
      </c>
      <c r="AB69" s="10">
        <v>2015</v>
      </c>
      <c r="AC69" s="4">
        <v>348.64600000000002</v>
      </c>
      <c r="AD69" s="4">
        <v>379.435</v>
      </c>
      <c r="AE69" s="4">
        <v>-25.391999999999999</v>
      </c>
      <c r="AF69" s="4">
        <v>0</v>
      </c>
      <c r="AG69" s="13">
        <v>-270.92399999999998</v>
      </c>
      <c r="AH69" s="13">
        <v>-235.137</v>
      </c>
      <c r="AI69" s="13">
        <v>153.96899999999999</v>
      </c>
      <c r="AJ69" s="13">
        <v>250.935</v>
      </c>
      <c r="AK69" s="13">
        <v>-6.2919999999999998</v>
      </c>
      <c r="AL69" s="14">
        <f t="shared" si="4"/>
        <v>1.9329864470397771</v>
      </c>
      <c r="AM69" s="15">
        <f t="shared" si="3"/>
        <v>2.103688877923561</v>
      </c>
      <c r="AN69" s="14">
        <f t="shared" si="3"/>
        <v>-0.14078002289782193</v>
      </c>
      <c r="AO69" s="15">
        <f t="shared" si="3"/>
        <v>0</v>
      </c>
      <c r="AP69" s="16">
        <f t="shared" si="3"/>
        <v>-1.5020749418545016</v>
      </c>
      <c r="AQ69" s="16">
        <f t="shared" si="3"/>
        <v>-1.303662265442862</v>
      </c>
      <c r="AR69" s="16">
        <f t="shared" si="3"/>
        <v>0.85364521682241423</v>
      </c>
      <c r="AS69" s="16">
        <f t="shared" si="3"/>
        <v>1.3912505925435155</v>
      </c>
      <c r="AT69" s="16">
        <f t="shared" si="3"/>
        <v>-3.4884526782966899E-2</v>
      </c>
      <c r="AU69" s="17">
        <v>2017</v>
      </c>
      <c r="AV69" s="4">
        <v>2192.52687835396</v>
      </c>
      <c r="AW69" s="4">
        <v>17046.504914668101</v>
      </c>
    </row>
    <row r="70" spans="1:49" ht="15" customHeight="1" x14ac:dyDescent="0.2">
      <c r="A70" s="4">
        <v>2016</v>
      </c>
      <c r="B70" s="23">
        <v>801.923</v>
      </c>
      <c r="C70" s="23">
        <v>621.33299999999997</v>
      </c>
      <c r="D70" s="13">
        <v>801.92399999999998</v>
      </c>
      <c r="E70" s="13">
        <v>621.33399999999995</v>
      </c>
      <c r="F70" s="18">
        <v>-2.6956610713497153</v>
      </c>
      <c r="G70" s="18">
        <v>-0.86830271795617453</v>
      </c>
      <c r="H70" s="11">
        <v>-3.5639637893058898</v>
      </c>
      <c r="I70" s="13">
        <v>18569.099999999999</v>
      </c>
      <c r="J70" s="13">
        <v>23916.651999999998</v>
      </c>
      <c r="K70" s="13">
        <v>32026.304</v>
      </c>
      <c r="L70" s="13">
        <v>23916.651999999998</v>
      </c>
      <c r="M70" s="13">
        <v>32026.304</v>
      </c>
      <c r="N70" s="13">
        <v>16662.099999999999</v>
      </c>
      <c r="O70" s="13">
        <v>240.00925000000001</v>
      </c>
      <c r="P70" s="24">
        <v>1.2671122046306493E-2</v>
      </c>
      <c r="Q70" s="138">
        <v>3.3927280266898001</v>
      </c>
      <c r="R70" s="138">
        <v>2.0036914208732104</v>
      </c>
      <c r="S70" s="13">
        <v>117.51473154296076</v>
      </c>
      <c r="U70" s="4">
        <v>2016</v>
      </c>
      <c r="V70" s="4">
        <v>-2.5914341567442687</v>
      </c>
      <c r="W70" s="4">
        <v>-2.6956610713497153</v>
      </c>
      <c r="X70" s="4">
        <v>0.97252963256162128</v>
      </c>
      <c r="Y70" s="4">
        <v>-0.86830271795617453</v>
      </c>
      <c r="Z70" s="4">
        <v>-3.1773214641528131E-4</v>
      </c>
      <c r="AB70" s="10">
        <v>2016</v>
      </c>
      <c r="AC70" s="4">
        <v>347.52800000000002</v>
      </c>
      <c r="AD70" s="4">
        <v>425.25700000000001</v>
      </c>
      <c r="AE70" s="4">
        <v>21.951000000000001</v>
      </c>
      <c r="AF70" s="4">
        <v>0</v>
      </c>
      <c r="AG70" s="13">
        <v>-39.344000000000001</v>
      </c>
      <c r="AH70" s="13">
        <v>63.189</v>
      </c>
      <c r="AI70" s="13">
        <v>20.681999999999999</v>
      </c>
      <c r="AJ70" s="13">
        <v>270.92399999999998</v>
      </c>
      <c r="AK70" s="13">
        <v>2.09</v>
      </c>
      <c r="AL70" s="14">
        <f t="shared" si="4"/>
        <v>1.8715392776171169</v>
      </c>
      <c r="AM70" s="15">
        <f t="shared" si="3"/>
        <v>2.2901325320020893</v>
      </c>
      <c r="AN70" s="14">
        <f t="shared" si="3"/>
        <v>0.11821251433833627</v>
      </c>
      <c r="AO70" s="15">
        <f t="shared" si="3"/>
        <v>0</v>
      </c>
      <c r="AP70" s="16">
        <f t="shared" si="3"/>
        <v>-0.21187887404343778</v>
      </c>
      <c r="AQ70" s="16">
        <f t="shared" si="3"/>
        <v>0.34029112881076629</v>
      </c>
      <c r="AR70" s="16">
        <f t="shared" si="3"/>
        <v>0.11137858054509912</v>
      </c>
      <c r="AS70" s="16">
        <f t="shared" si="3"/>
        <v>1.4590044751765028</v>
      </c>
      <c r="AT70" s="16">
        <f t="shared" si="3"/>
        <v>1.1255257389965051E-2</v>
      </c>
      <c r="AU70" s="17">
        <v>2018</v>
      </c>
      <c r="AV70" s="4">
        <v>2256.4641851912102</v>
      </c>
      <c r="AW70" s="4">
        <v>17475.849141099501</v>
      </c>
    </row>
    <row r="71" spans="1:49" ht="15" customHeight="1" x14ac:dyDescent="0.2">
      <c r="A71" s="4">
        <v>2017</v>
      </c>
      <c r="B71" s="23"/>
      <c r="C71" s="23"/>
      <c r="D71" s="135">
        <v>876.39950310504196</v>
      </c>
      <c r="E71" s="135">
        <v>656.505037663748</v>
      </c>
      <c r="F71" s="18">
        <v>-3.0372393201413184</v>
      </c>
      <c r="G71" s="18">
        <v>-0.7875622727243089</v>
      </c>
      <c r="H71" s="11">
        <v>-3.8248015928656272</v>
      </c>
      <c r="I71" s="13">
        <v>19417.1444488538</v>
      </c>
      <c r="J71" s="13"/>
      <c r="K71" s="13"/>
      <c r="L71" s="135">
        <v>27495.8495872407</v>
      </c>
      <c r="M71" s="135">
        <v>36128.274371968204</v>
      </c>
      <c r="N71" s="13">
        <v>17046.504914668101</v>
      </c>
      <c r="O71" s="13">
        <v>246.37880793145999</v>
      </c>
      <c r="P71" s="24">
        <v>2.6192756922950977E-2</v>
      </c>
      <c r="Q71" s="139">
        <v>3.5708597519562293</v>
      </c>
      <c r="R71" s="139">
        <v>1.9975713301762097</v>
      </c>
      <c r="S71" s="13"/>
      <c r="U71" s="4">
        <v>2017</v>
      </c>
      <c r="V71" s="4">
        <v>-2.6923257748043659</v>
      </c>
      <c r="W71" s="4">
        <v>-3.0372393201413184</v>
      </c>
      <c r="X71" s="4">
        <v>1.132475818061262</v>
      </c>
      <c r="Y71" s="4">
        <v>-0.7875622727243089</v>
      </c>
      <c r="Z71" s="4">
        <v>-6.2879599939496893E-4</v>
      </c>
      <c r="AB71" s="10">
        <v>2017</v>
      </c>
      <c r="AC71" s="4">
        <v>391.90215642943502</v>
      </c>
      <c r="AD71" s="4">
        <v>357.92787743150001</v>
      </c>
      <c r="AE71" s="4">
        <v>-16.132304013446401</v>
      </c>
      <c r="AF71" s="4">
        <v>0</v>
      </c>
      <c r="AG71" s="13">
        <v>52.1133107521757</v>
      </c>
      <c r="AH71" s="13">
        <v>46.080404835040099</v>
      </c>
      <c r="AI71" s="13">
        <v>322.97793127650499</v>
      </c>
      <c r="AJ71" s="13">
        <v>869.74769113310595</v>
      </c>
      <c r="AK71" s="13">
        <v>0</v>
      </c>
      <c r="AL71" s="14">
        <f t="shared" si="4"/>
        <v>2.0183305401148681</v>
      </c>
      <c r="AM71" s="15">
        <f t="shared" si="3"/>
        <v>1.8433600181237186</v>
      </c>
      <c r="AN71" s="14">
        <f t="shared" si="3"/>
        <v>-8.308278313497687E-2</v>
      </c>
      <c r="AO71" s="15">
        <f t="shared" si="3"/>
        <v>0</v>
      </c>
      <c r="AP71" s="16">
        <f t="shared" si="3"/>
        <v>0.26838812931245387</v>
      </c>
      <c r="AQ71" s="16">
        <f t="shared" si="3"/>
        <v>0.23731813375761462</v>
      </c>
      <c r="AR71" s="16">
        <f t="shared" si="3"/>
        <v>1.6633647245466645</v>
      </c>
      <c r="AS71" s="16">
        <f t="shared" si="3"/>
        <v>4.4792770297614348</v>
      </c>
      <c r="AT71" s="28"/>
      <c r="AU71" s="17">
        <v>2019</v>
      </c>
      <c r="AV71" s="4">
        <v>2357.2996885017797</v>
      </c>
      <c r="AW71" s="4">
        <v>17846.480191980299</v>
      </c>
    </row>
    <row r="72" spans="1:49" ht="15" customHeight="1" x14ac:dyDescent="0.2">
      <c r="A72" s="4">
        <v>2018</v>
      </c>
      <c r="B72" s="23"/>
      <c r="C72" s="23"/>
      <c r="D72" s="135">
        <v>854.23480673315703</v>
      </c>
      <c r="E72" s="135">
        <v>685.36795193038699</v>
      </c>
      <c r="F72" s="18">
        <v>-3.3265172828332399</v>
      </c>
      <c r="G72" s="18">
        <v>-0.80762152060569126</v>
      </c>
      <c r="H72" s="11">
        <v>-4.1341388034389315</v>
      </c>
      <c r="I72" s="13">
        <v>20351.7709635994</v>
      </c>
      <c r="J72" s="13"/>
      <c r="K72" s="13"/>
      <c r="L72" s="135">
        <v>30221.166519874001</v>
      </c>
      <c r="M72" s="135">
        <v>39526.094910391897</v>
      </c>
      <c r="N72" s="13">
        <v>17475.849141099501</v>
      </c>
      <c r="O72" s="13">
        <v>252.24489540138899</v>
      </c>
      <c r="P72" s="24">
        <v>2.3530201572032006E-2</v>
      </c>
      <c r="Q72" s="139">
        <v>3.0353547661946663</v>
      </c>
      <c r="R72" s="139">
        <v>1.8534288220572877</v>
      </c>
      <c r="S72" s="18"/>
      <c r="U72" s="4">
        <v>2018</v>
      </c>
      <c r="V72" s="4">
        <v>-3.3043984574769043</v>
      </c>
      <c r="W72" s="4">
        <v>-3.3265172828332399</v>
      </c>
      <c r="X72" s="4">
        <v>0.82974034596203172</v>
      </c>
      <c r="Y72" s="4">
        <v>-0.80762152060569126</v>
      </c>
      <c r="Z72" s="4">
        <v>-3.4954548290744113E-4</v>
      </c>
      <c r="AB72" s="10">
        <v>2018</v>
      </c>
      <c r="AC72" s="4">
        <v>406.503911190081</v>
      </c>
      <c r="AD72" s="4">
        <v>416.53663683141599</v>
      </c>
      <c r="AE72" s="4">
        <v>-22.239690893678201</v>
      </c>
      <c r="AF72" s="4">
        <v>0</v>
      </c>
      <c r="AG72" s="13">
        <v>19.466209317562697</v>
      </c>
      <c r="AH72" s="13">
        <v>-41.294302451302201</v>
      </c>
      <c r="AI72" s="13">
        <v>270.68930687973301</v>
      </c>
      <c r="AJ72" s="13">
        <v>971.7521466000909</v>
      </c>
      <c r="AK72" s="13">
        <v>0</v>
      </c>
      <c r="AL72" s="14">
        <f t="shared" si="4"/>
        <v>1.9973883939493149</v>
      </c>
      <c r="AM72" s="15">
        <f t="shared" si="3"/>
        <v>2.0466849670056804</v>
      </c>
      <c r="AN72" s="14">
        <f t="shared" si="3"/>
        <v>-0.10927644052920742</v>
      </c>
      <c r="AO72" s="15">
        <f t="shared" si="3"/>
        <v>0</v>
      </c>
      <c r="AP72" s="16">
        <f t="shared" si="3"/>
        <v>9.5648724390518192E-2</v>
      </c>
      <c r="AQ72" s="16">
        <f t="shared" si="3"/>
        <v>-0.20290274750615081</v>
      </c>
      <c r="AR72" s="16">
        <f t="shared" si="3"/>
        <v>1.3300528360105872</v>
      </c>
      <c r="AS72" s="16">
        <f t="shared" si="3"/>
        <v>4.774779297281496</v>
      </c>
      <c r="AT72" s="28"/>
      <c r="AU72" s="17">
        <v>2020</v>
      </c>
      <c r="AV72" s="4">
        <v>2456.14698380659</v>
      </c>
      <c r="AW72" s="4">
        <v>18172.127478567898</v>
      </c>
    </row>
    <row r="73" spans="1:49" ht="15" customHeight="1" x14ac:dyDescent="0.2">
      <c r="A73" s="4">
        <v>2019</v>
      </c>
      <c r="B73" s="23"/>
      <c r="C73" s="23"/>
      <c r="D73" s="135">
        <v>893.47578971300595</v>
      </c>
      <c r="E73" s="135">
        <v>712.893093861343</v>
      </c>
      <c r="F73" s="18">
        <v>-3.5393659628657552</v>
      </c>
      <c r="G73" s="18">
        <v>-0.81866304489819608</v>
      </c>
      <c r="H73" s="11">
        <v>-4.3580290077639514</v>
      </c>
      <c r="I73" s="13">
        <v>21239.302578825998</v>
      </c>
      <c r="J73" s="13"/>
      <c r="K73" s="13"/>
      <c r="L73" s="135">
        <v>32506.971406971799</v>
      </c>
      <c r="M73" s="135">
        <v>42556.932069069997</v>
      </c>
      <c r="N73" s="13">
        <v>17846.480191980299</v>
      </c>
      <c r="O73" s="13">
        <v>258.89723384490998</v>
      </c>
      <c r="P73" s="24">
        <v>2.6030779678804628E-2</v>
      </c>
      <c r="Q73" s="139">
        <v>2.8814505836321667</v>
      </c>
      <c r="R73" s="139">
        <v>1.7578431020155272</v>
      </c>
      <c r="S73" s="18"/>
      <c r="U73" s="4">
        <v>2019</v>
      </c>
      <c r="V73" s="4">
        <v>-3.5078000740150133</v>
      </c>
      <c r="W73" s="4">
        <v>-3.5393659628657552</v>
      </c>
      <c r="X73" s="4">
        <v>0.85022893374893793</v>
      </c>
      <c r="Y73" s="4">
        <v>-0.81866304489819608</v>
      </c>
      <c r="Z73" s="4">
        <v>-3.8433569628207255E-4</v>
      </c>
      <c r="AB73" s="10">
        <v>2019</v>
      </c>
      <c r="AC73" s="4">
        <v>415.353582260716</v>
      </c>
      <c r="AD73" s="4">
        <v>417.52004871859901</v>
      </c>
      <c r="AE73" s="4">
        <v>-3.39116520188478</v>
      </c>
      <c r="AF73" s="4">
        <v>0</v>
      </c>
      <c r="AG73" s="13">
        <v>-19.557705451896197</v>
      </c>
      <c r="AH73" s="13">
        <v>-42.728190518149496</v>
      </c>
      <c r="AI73" s="13">
        <v>162.880583451192</v>
      </c>
      <c r="AJ73" s="13">
        <v>925.60733865945997</v>
      </c>
      <c r="AK73" s="13">
        <v>0</v>
      </c>
      <c r="AL73" s="14">
        <f t="shared" si="4"/>
        <v>1.955589552525103</v>
      </c>
      <c r="AM73" s="15">
        <f t="shared" si="3"/>
        <v>1.9657898236961668</v>
      </c>
      <c r="AN73" s="14">
        <f t="shared" si="3"/>
        <v>-1.5966462125105364E-2</v>
      </c>
      <c r="AO73" s="15">
        <f t="shared" si="3"/>
        <v>0</v>
      </c>
      <c r="AP73" s="16">
        <f t="shared" si="3"/>
        <v>-9.2082616080783053E-2</v>
      </c>
      <c r="AQ73" s="16">
        <f t="shared" si="3"/>
        <v>-0.20117511090381243</v>
      </c>
      <c r="AR73" s="16">
        <f t="shared" si="3"/>
        <v>0.76688291833824995</v>
      </c>
      <c r="AS73" s="16">
        <f t="shared" si="3"/>
        <v>4.3579930895764045</v>
      </c>
      <c r="AT73" s="28"/>
      <c r="AU73" s="17">
        <v>2021</v>
      </c>
      <c r="AV73" s="4">
        <v>2535.0209391749599</v>
      </c>
      <c r="AW73" s="4">
        <v>18475.890030137398</v>
      </c>
    </row>
    <row r="74" spans="1:49" ht="15" customHeight="1" x14ac:dyDescent="0.2">
      <c r="A74" s="4">
        <v>2020</v>
      </c>
      <c r="B74" s="23"/>
      <c r="C74" s="23"/>
      <c r="D74" s="135">
        <v>902.13710417145398</v>
      </c>
      <c r="E74" s="135">
        <v>740.95876639778896</v>
      </c>
      <c r="F74" s="18">
        <v>-3.5593905369562751</v>
      </c>
      <c r="G74" s="18">
        <v>-0.81612962316961091</v>
      </c>
      <c r="H74" s="11">
        <v>-4.3755201601258857</v>
      </c>
      <c r="I74" s="13">
        <v>22063.044298628</v>
      </c>
      <c r="J74" s="13"/>
      <c r="K74" s="13"/>
      <c r="L74" s="155">
        <v>34852.298587819401</v>
      </c>
      <c r="M74" s="135">
        <v>45706.453863367999</v>
      </c>
      <c r="N74" s="13">
        <v>18172.127478567898</v>
      </c>
      <c r="O74" s="13">
        <v>264.91304502613298</v>
      </c>
      <c r="P74" s="24">
        <v>2.297043772255325E-2</v>
      </c>
      <c r="Q74" s="139">
        <v>2.7128947971854038</v>
      </c>
      <c r="R74" s="139">
        <v>1.7020042689681207</v>
      </c>
      <c r="S74" s="18"/>
      <c r="U74" s="4">
        <v>2020</v>
      </c>
      <c r="V74" s="4">
        <v>-3.6449848106424607</v>
      </c>
      <c r="W74" s="4">
        <v>-3.5593905369562751</v>
      </c>
      <c r="X74" s="4">
        <v>0.73053534948342536</v>
      </c>
      <c r="Y74" s="4">
        <v>-0.81612962316961091</v>
      </c>
      <c r="Z74" s="4">
        <v>-3.9954056654427556E-4</v>
      </c>
      <c r="AB74" s="10">
        <v>2020</v>
      </c>
      <c r="AC74" s="4">
        <v>435.90325721196996</v>
      </c>
      <c r="AD74" s="4">
        <v>435.04651571370499</v>
      </c>
      <c r="AE74" s="4">
        <v>-9.48994346899112</v>
      </c>
      <c r="AF74" s="4">
        <v>0</v>
      </c>
      <c r="AG74" s="13">
        <v>-76.314598526517599</v>
      </c>
      <c r="AH74" s="13">
        <v>-21.6689111644611</v>
      </c>
      <c r="AI74" s="13">
        <v>228.82817617446202</v>
      </c>
      <c r="AJ74" s="13">
        <v>969.832051104176</v>
      </c>
      <c r="AK74" s="13">
        <v>0</v>
      </c>
      <c r="AL74" s="14">
        <f t="shared" si="4"/>
        <v>1.9757167293503408</v>
      </c>
      <c r="AM74" s="15">
        <f t="shared" si="3"/>
        <v>1.9718335775664402</v>
      </c>
      <c r="AN74" s="14">
        <f t="shared" si="3"/>
        <v>-4.3012846915152392E-2</v>
      </c>
      <c r="AO74" s="15">
        <f t="shared" si="3"/>
        <v>0</v>
      </c>
      <c r="AP74" s="16">
        <f t="shared" si="3"/>
        <v>-0.34589332955861968</v>
      </c>
      <c r="AQ74" s="16">
        <f t="shared" si="3"/>
        <v>-9.8213604936688598E-2</v>
      </c>
      <c r="AR74" s="16">
        <f t="shared" si="3"/>
        <v>1.0371559476435979</v>
      </c>
      <c r="AS74" s="16">
        <f t="shared" si="3"/>
        <v>4.3957308790994247</v>
      </c>
      <c r="AT74" s="28"/>
      <c r="AU74" s="17">
        <v>2022</v>
      </c>
      <c r="AV74" s="4">
        <v>2621.1426042404801</v>
      </c>
      <c r="AW74" s="4">
        <v>18790.590265278897</v>
      </c>
    </row>
    <row r="75" spans="1:49" ht="15" customHeight="1" x14ac:dyDescent="0.2">
      <c r="A75" s="4">
        <v>2021</v>
      </c>
      <c r="B75" s="23"/>
      <c r="C75" s="23"/>
      <c r="D75" s="135">
        <v>971.40629176851598</v>
      </c>
      <c r="E75" s="135">
        <v>769.92283523488504</v>
      </c>
      <c r="F75" s="18">
        <v>-3.4229654542425365</v>
      </c>
      <c r="G75" s="18">
        <v>-0.80961747224429848</v>
      </c>
      <c r="H75" s="11">
        <v>-4.2325829264868347</v>
      </c>
      <c r="I75" s="13">
        <v>22886.238379496001</v>
      </c>
      <c r="J75" s="13"/>
      <c r="K75" s="13"/>
      <c r="L75" s="135">
        <v>37026.017224878997</v>
      </c>
      <c r="M75" s="135">
        <v>48647.368062059497</v>
      </c>
      <c r="N75" s="13">
        <v>18475.890030137398</v>
      </c>
      <c r="O75" s="13">
        <v>270.68841344118999</v>
      </c>
      <c r="P75" s="24">
        <v>2.1566753329846478E-2</v>
      </c>
      <c r="Q75" s="139">
        <v>2.7283666700361739</v>
      </c>
      <c r="R75" s="139">
        <v>1.6489326685334438</v>
      </c>
      <c r="S75" s="18"/>
      <c r="U75" s="4">
        <v>2021</v>
      </c>
      <c r="V75" s="4">
        <v>-3.3522134520775237</v>
      </c>
      <c r="W75" s="4">
        <v>-3.4229654542425365</v>
      </c>
      <c r="X75" s="4">
        <v>0.88036947440931124</v>
      </c>
      <c r="Y75" s="4">
        <v>-0.80961747224429848</v>
      </c>
      <c r="Z75" s="4">
        <v>-4.0792583236213517E-4</v>
      </c>
      <c r="AB75" s="10">
        <v>2021</v>
      </c>
      <c r="AC75" s="4">
        <v>449.91775204292799</v>
      </c>
      <c r="AD75" s="4">
        <v>450.59662312485699</v>
      </c>
      <c r="AE75" s="4">
        <v>-14.005208880962901</v>
      </c>
      <c r="AF75" s="4">
        <v>0</v>
      </c>
      <c r="AG75" s="13">
        <v>-170.16301985254</v>
      </c>
      <c r="AH75" s="13">
        <v>-23.042868371209302</v>
      </c>
      <c r="AI75" s="13">
        <v>262.853715833953</v>
      </c>
      <c r="AJ75" s="13">
        <v>868.33840490013006</v>
      </c>
      <c r="AK75" s="13">
        <v>0</v>
      </c>
      <c r="AL75" s="14">
        <f t="shared" si="4"/>
        <v>1.9658877294838177</v>
      </c>
      <c r="AM75" s="15">
        <f t="shared" si="3"/>
        <v>1.9688540145966094</v>
      </c>
      <c r="AN75" s="14">
        <f t="shared" si="3"/>
        <v>-6.1194892095112932E-2</v>
      </c>
      <c r="AO75" s="15">
        <f t="shared" si="3"/>
        <v>0</v>
      </c>
      <c r="AP75" s="16">
        <f t="shared" si="3"/>
        <v>-0.74351676772269693</v>
      </c>
      <c r="AQ75" s="16">
        <f t="shared" si="3"/>
        <v>-0.10068438504011051</v>
      </c>
      <c r="AR75" s="16">
        <f t="shared" si="3"/>
        <v>1.1485230183980175</v>
      </c>
      <c r="AS75" s="16">
        <f t="shared" si="3"/>
        <v>3.7941508364174115</v>
      </c>
      <c r="AT75" s="28"/>
      <c r="AU75" s="17">
        <v>2023</v>
      </c>
    </row>
    <row r="76" spans="1:49" s="23" customFormat="1" ht="15" customHeight="1" x14ac:dyDescent="0.2">
      <c r="A76" s="23">
        <v>2022</v>
      </c>
      <c r="D76" s="135">
        <v>1029.23754734576</v>
      </c>
      <c r="E76" s="135">
        <v>798.54820374376902</v>
      </c>
      <c r="F76" s="18">
        <v>-3.3827170856697899</v>
      </c>
      <c r="G76" s="18">
        <v>-0.81423440078823173</v>
      </c>
      <c r="H76" s="11">
        <v>-4.1969514864580217</v>
      </c>
      <c r="I76" s="13">
        <v>23760.331301240101</v>
      </c>
      <c r="J76" s="29"/>
      <c r="K76" s="29"/>
      <c r="L76" s="156">
        <v>39120.449812334002</v>
      </c>
      <c r="M76" s="156">
        <v>51508.320883647299</v>
      </c>
      <c r="N76" s="13">
        <v>18790.590265278897</v>
      </c>
      <c r="O76" s="13">
        <v>276.83503422197902</v>
      </c>
      <c r="P76" s="24">
        <v>2.2453390963256936E-2</v>
      </c>
      <c r="Q76" s="27">
        <v>2.7187238857146238E-2</v>
      </c>
      <c r="R76" s="27">
        <v>1.6054554864443807E-2</v>
      </c>
      <c r="AB76" s="13"/>
      <c r="AL76" s="30"/>
      <c r="AM76" s="31"/>
      <c r="AN76" s="32"/>
      <c r="AO76" s="31"/>
      <c r="AP76" s="33"/>
      <c r="AQ76" s="33"/>
      <c r="AR76" s="33"/>
      <c r="AS76" s="33"/>
      <c r="AT76" s="33"/>
      <c r="AU76" s="33">
        <v>2024</v>
      </c>
    </row>
    <row r="77" spans="1:49" ht="15" customHeight="1" x14ac:dyDescent="0.2">
      <c r="D77" s="23"/>
      <c r="E77" s="23"/>
      <c r="J77" s="34"/>
      <c r="K77" s="34"/>
      <c r="L77" s="34"/>
      <c r="M77" s="34"/>
      <c r="N77" s="34"/>
      <c r="Q77" s="35"/>
      <c r="AU77" s="17">
        <v>2025</v>
      </c>
    </row>
    <row r="78" spans="1:49" ht="15" customHeight="1" x14ac:dyDescent="0.2">
      <c r="D78" s="23"/>
      <c r="E78" s="23"/>
      <c r="J78" s="34"/>
      <c r="K78" s="34"/>
      <c r="L78" s="34"/>
      <c r="M78" s="34"/>
      <c r="N78" s="42"/>
      <c r="O78" s="38"/>
      <c r="P78" s="38"/>
      <c r="Q78" s="38" t="s">
        <v>38</v>
      </c>
      <c r="R78" s="38"/>
      <c r="S78" s="38"/>
      <c r="T78" s="37"/>
      <c r="AU78" s="17">
        <v>2026</v>
      </c>
    </row>
    <row r="79" spans="1:49" ht="15" customHeight="1" x14ac:dyDescent="0.2">
      <c r="D79" s="23"/>
      <c r="E79" s="23"/>
      <c r="J79" s="34"/>
      <c r="K79" s="34"/>
      <c r="L79" s="34"/>
      <c r="M79" s="34"/>
      <c r="N79" s="34"/>
      <c r="Q79" s="35"/>
      <c r="AU79" s="17">
        <v>2027</v>
      </c>
    </row>
    <row r="80" spans="1:49" ht="15" customHeight="1" x14ac:dyDescent="0.2">
      <c r="D80" s="23"/>
      <c r="E80" s="23"/>
      <c r="J80" s="34"/>
      <c r="K80" s="34"/>
      <c r="L80" s="34"/>
      <c r="M80" s="34"/>
      <c r="N80" s="34"/>
      <c r="Q80" s="39"/>
      <c r="R80" s="40"/>
      <c r="AU80" s="17">
        <v>2028</v>
      </c>
    </row>
    <row r="81" spans="4:47" ht="15" customHeight="1" x14ac:dyDescent="0.2">
      <c r="D81" s="23"/>
      <c r="E81" s="23"/>
      <c r="J81" s="34"/>
      <c r="K81" s="34"/>
      <c r="L81" s="34"/>
      <c r="M81" s="34"/>
      <c r="N81" s="34"/>
      <c r="Q81" s="39"/>
      <c r="R81" s="40"/>
      <c r="AU81" s="17">
        <v>2029</v>
      </c>
    </row>
    <row r="82" spans="4:47" ht="15" customHeight="1" x14ac:dyDescent="0.2">
      <c r="D82" s="23"/>
      <c r="E82" s="23"/>
      <c r="J82" s="34"/>
      <c r="K82" s="34"/>
      <c r="L82" s="34"/>
      <c r="M82" s="34"/>
      <c r="N82" s="34"/>
      <c r="Q82" s="39"/>
      <c r="R82" s="40"/>
      <c r="AU82" s="17">
        <v>2030</v>
      </c>
    </row>
    <row r="83" spans="4:47" ht="15" customHeight="1" x14ac:dyDescent="0.2">
      <c r="D83" s="23"/>
      <c r="E83" s="23"/>
      <c r="J83" s="34"/>
      <c r="K83" s="34"/>
      <c r="L83" s="34"/>
      <c r="M83" s="34"/>
      <c r="N83" s="34"/>
      <c r="Q83" s="39"/>
      <c r="R83" s="40"/>
      <c r="AU83" s="17">
        <v>2031</v>
      </c>
    </row>
    <row r="84" spans="4:47" ht="15" customHeight="1" x14ac:dyDescent="0.2">
      <c r="D84" s="23"/>
      <c r="E84" s="23"/>
      <c r="J84" s="34"/>
      <c r="K84" s="34"/>
      <c r="L84" s="34"/>
      <c r="M84" s="34"/>
      <c r="N84" s="34"/>
      <c r="Q84" s="39"/>
      <c r="R84" s="40"/>
      <c r="AU84" s="17">
        <v>2032</v>
      </c>
    </row>
    <row r="85" spans="4:47" ht="15" customHeight="1" x14ac:dyDescent="0.2">
      <c r="D85" s="23"/>
      <c r="E85" s="23"/>
      <c r="J85" s="34"/>
      <c r="K85" s="34"/>
      <c r="L85" s="34"/>
      <c r="M85" s="34"/>
      <c r="N85" s="34"/>
      <c r="Q85" s="39"/>
      <c r="R85" s="40"/>
      <c r="AU85" s="17">
        <v>2033</v>
      </c>
    </row>
    <row r="86" spans="4:47" ht="15" customHeight="1" x14ac:dyDescent="0.2">
      <c r="D86" s="23"/>
      <c r="E86" s="23"/>
      <c r="J86" s="34"/>
      <c r="K86" s="34"/>
      <c r="L86" s="34"/>
      <c r="M86" s="34"/>
      <c r="N86" s="34"/>
      <c r="Q86" s="35"/>
      <c r="AU86" s="17">
        <v>2034</v>
      </c>
    </row>
    <row r="87" spans="4:47" ht="15" customHeight="1" x14ac:dyDescent="0.2">
      <c r="D87" s="23"/>
      <c r="E87" s="23"/>
      <c r="J87" s="34"/>
      <c r="K87" s="34"/>
      <c r="L87" s="34"/>
      <c r="M87" s="34"/>
      <c r="N87" s="34"/>
      <c r="Q87" s="35"/>
      <c r="AU87" s="17">
        <v>2035</v>
      </c>
    </row>
    <row r="88" spans="4:47" ht="15" customHeight="1" x14ac:dyDescent="0.2">
      <c r="D88" s="23"/>
      <c r="E88" s="23"/>
      <c r="J88" s="34"/>
      <c r="K88" s="34"/>
      <c r="L88" s="34"/>
      <c r="M88" s="34"/>
      <c r="N88" s="34"/>
      <c r="Q88" s="35"/>
      <c r="AU88" s="17">
        <v>2036</v>
      </c>
    </row>
    <row r="89" spans="4:47" ht="15" customHeight="1" x14ac:dyDescent="0.2">
      <c r="D89" s="23"/>
      <c r="E89" s="23"/>
      <c r="J89" s="34"/>
      <c r="K89" s="34"/>
      <c r="L89" s="34"/>
      <c r="M89" s="34"/>
      <c r="N89" s="34"/>
      <c r="Q89" s="35"/>
      <c r="AU89" s="17">
        <v>2037</v>
      </c>
    </row>
    <row r="90" spans="4:47" ht="15" customHeight="1" x14ac:dyDescent="0.2">
      <c r="D90" s="23"/>
      <c r="E90" s="23"/>
      <c r="J90" s="34"/>
      <c r="K90" s="34"/>
      <c r="L90" s="34"/>
      <c r="M90" s="34"/>
      <c r="N90" s="34"/>
      <c r="Q90" s="35"/>
      <c r="AU90" s="17">
        <v>2038</v>
      </c>
    </row>
    <row r="91" spans="4:47" ht="15" customHeight="1" x14ac:dyDescent="0.2">
      <c r="D91" s="23"/>
      <c r="E91" s="23"/>
      <c r="J91" s="34"/>
      <c r="K91" s="34"/>
      <c r="L91" s="34"/>
      <c r="M91" s="34"/>
      <c r="N91" s="34"/>
      <c r="Q91" s="35"/>
      <c r="AU91" s="17">
        <v>2039</v>
      </c>
    </row>
    <row r="92" spans="4:47" ht="15" customHeight="1" x14ac:dyDescent="0.2">
      <c r="D92" s="23"/>
      <c r="E92" s="23"/>
      <c r="J92" s="34"/>
      <c r="K92" s="34"/>
      <c r="L92" s="34"/>
      <c r="M92" s="34"/>
      <c r="N92" s="34"/>
      <c r="Q92" s="35"/>
      <c r="AU92" s="17">
        <v>2040</v>
      </c>
    </row>
    <row r="93" spans="4:47" ht="15" customHeight="1" x14ac:dyDescent="0.2">
      <c r="D93" s="23"/>
      <c r="E93" s="23"/>
      <c r="K93" s="41"/>
      <c r="M93" s="41"/>
      <c r="N93" s="41"/>
      <c r="Q93" s="35"/>
      <c r="AU93" s="17">
        <v>2041</v>
      </c>
    </row>
    <row r="94" spans="4:47" ht="15" customHeight="1" x14ac:dyDescent="0.2">
      <c r="D94" s="23"/>
      <c r="E94" s="23"/>
      <c r="K94" s="41"/>
      <c r="M94" s="41"/>
      <c r="N94" s="41"/>
      <c r="Q94" s="35"/>
      <c r="AU94" s="17">
        <v>2042</v>
      </c>
    </row>
    <row r="95" spans="4:47" ht="15" customHeight="1" x14ac:dyDescent="0.2">
      <c r="D95" s="23"/>
      <c r="E95" s="23"/>
      <c r="K95" s="41"/>
      <c r="M95" s="41"/>
      <c r="N95" s="41"/>
      <c r="Q95" s="35"/>
      <c r="AU95" s="17">
        <v>2043</v>
      </c>
    </row>
    <row r="96" spans="4:47" ht="15" customHeight="1" x14ac:dyDescent="0.2">
      <c r="D96" s="23"/>
      <c r="E96" s="23"/>
      <c r="K96" s="41"/>
      <c r="M96" s="41"/>
      <c r="N96" s="41"/>
      <c r="Q96" s="35"/>
      <c r="AU96" s="17">
        <v>2044</v>
      </c>
    </row>
    <row r="97" spans="4:47" ht="15" customHeight="1" x14ac:dyDescent="0.2">
      <c r="D97" s="23"/>
      <c r="E97" s="23"/>
      <c r="K97" s="41"/>
      <c r="M97" s="41"/>
      <c r="N97" s="41"/>
      <c r="Q97" s="35"/>
      <c r="AU97" s="17">
        <v>2045</v>
      </c>
    </row>
    <row r="98" spans="4:47" ht="15" customHeight="1" x14ac:dyDescent="0.2">
      <c r="D98" s="23"/>
      <c r="E98" s="23"/>
      <c r="K98" s="41"/>
      <c r="M98" s="41"/>
      <c r="N98" s="41"/>
      <c r="Q98" s="35"/>
      <c r="AU98" s="17">
        <v>2046</v>
      </c>
    </row>
    <row r="99" spans="4:47" ht="15" customHeight="1" x14ac:dyDescent="0.2">
      <c r="D99" s="23"/>
      <c r="E99" s="23"/>
      <c r="K99" s="41"/>
      <c r="M99" s="41"/>
      <c r="N99" s="41"/>
      <c r="Q99" s="35"/>
      <c r="AU99" s="17">
        <v>2047</v>
      </c>
    </row>
    <row r="100" spans="4:47" ht="15" customHeight="1" x14ac:dyDescent="0.2">
      <c r="D100" s="23"/>
      <c r="E100" s="23"/>
      <c r="K100" s="41"/>
      <c r="M100" s="41"/>
      <c r="N100" s="41"/>
      <c r="Q100" s="35"/>
      <c r="AU100" s="17">
        <v>2048</v>
      </c>
    </row>
    <row r="101" spans="4:47" ht="15" customHeight="1" x14ac:dyDescent="0.2">
      <c r="D101" s="23"/>
      <c r="E101" s="23"/>
      <c r="K101" s="41"/>
      <c r="M101" s="41"/>
      <c r="N101" s="41"/>
      <c r="Q101" s="35"/>
      <c r="AU101" s="17">
        <v>2049</v>
      </c>
    </row>
    <row r="102" spans="4:47" ht="15" customHeight="1" x14ac:dyDescent="0.2">
      <c r="D102" s="23"/>
      <c r="E102" s="23"/>
      <c r="K102" s="41"/>
      <c r="M102" s="41"/>
      <c r="N102" s="41"/>
      <c r="Q102" s="35"/>
      <c r="AU102" s="17">
        <v>2050</v>
      </c>
    </row>
    <row r="103" spans="4:47" ht="15" customHeight="1" x14ac:dyDescent="0.2">
      <c r="D103" s="23"/>
      <c r="E103" s="23"/>
      <c r="K103" s="41"/>
      <c r="M103" s="41"/>
      <c r="N103" s="41"/>
      <c r="Q103" s="35"/>
    </row>
    <row r="104" spans="4:47" ht="15" customHeight="1" x14ac:dyDescent="0.2">
      <c r="D104" s="23"/>
      <c r="E104" s="23"/>
      <c r="K104" s="41"/>
      <c r="M104" s="41"/>
      <c r="N104" s="41"/>
      <c r="Q104" s="35"/>
    </row>
    <row r="105" spans="4:47" ht="15" customHeight="1" x14ac:dyDescent="0.2">
      <c r="D105" s="23"/>
      <c r="E105" s="23"/>
      <c r="K105" s="41"/>
      <c r="M105" s="41"/>
      <c r="N105" s="41"/>
      <c r="Q105" s="35"/>
    </row>
    <row r="106" spans="4:47" ht="15" customHeight="1" x14ac:dyDescent="0.2">
      <c r="D106" s="23"/>
      <c r="E106" s="23"/>
      <c r="K106" s="41"/>
      <c r="M106" s="41"/>
      <c r="N106" s="41"/>
      <c r="Q106" s="35"/>
    </row>
    <row r="107" spans="4:47" ht="15" customHeight="1" x14ac:dyDescent="0.2">
      <c r="D107" s="23"/>
      <c r="E107" s="23"/>
      <c r="K107" s="41"/>
      <c r="M107" s="41"/>
      <c r="N107" s="41"/>
      <c r="Q107" s="35"/>
    </row>
    <row r="108" spans="4:47" ht="15" customHeight="1" x14ac:dyDescent="0.2">
      <c r="D108" s="23"/>
      <c r="E108" s="23"/>
      <c r="K108" s="41"/>
      <c r="M108" s="41"/>
      <c r="N108" s="41"/>
      <c r="Q108" s="35"/>
    </row>
    <row r="109" spans="4:47" ht="15" customHeight="1" x14ac:dyDescent="0.2">
      <c r="D109" s="23"/>
      <c r="E109" s="23"/>
      <c r="K109" s="41"/>
      <c r="M109" s="41"/>
      <c r="N109" s="41"/>
      <c r="Q109" s="35"/>
    </row>
    <row r="110" spans="4:47" ht="15" customHeight="1" x14ac:dyDescent="0.2">
      <c r="D110" s="23"/>
      <c r="E110" s="23"/>
      <c r="K110" s="41"/>
      <c r="M110" s="41"/>
      <c r="N110" s="41"/>
      <c r="Q110" s="35"/>
    </row>
    <row r="111" spans="4:47" ht="15" customHeight="1" x14ac:dyDescent="0.2">
      <c r="D111" s="23"/>
      <c r="E111" s="23"/>
      <c r="K111" s="41"/>
      <c r="M111" s="41"/>
      <c r="N111" s="41"/>
      <c r="Q111" s="35"/>
    </row>
    <row r="112" spans="4:47" ht="15" customHeight="1" x14ac:dyDescent="0.2">
      <c r="D112" s="23"/>
      <c r="E112" s="23"/>
      <c r="K112" s="41"/>
      <c r="M112" s="41"/>
      <c r="N112" s="41"/>
      <c r="Q112" s="35"/>
    </row>
    <row r="113" spans="4:18" ht="15" customHeight="1" x14ac:dyDescent="0.2">
      <c r="D113" s="23"/>
      <c r="E113" s="23"/>
      <c r="K113" s="41"/>
      <c r="M113" s="41"/>
      <c r="N113" s="41"/>
      <c r="Q113" s="35"/>
    </row>
    <row r="114" spans="4:18" ht="15" customHeight="1" x14ac:dyDescent="0.2">
      <c r="D114" s="23"/>
      <c r="E114" s="23"/>
      <c r="K114" s="41"/>
      <c r="M114" s="41"/>
      <c r="N114" s="41"/>
      <c r="Q114" s="35"/>
    </row>
    <row r="115" spans="4:18" ht="15" customHeight="1" x14ac:dyDescent="0.2">
      <c r="D115" s="23"/>
      <c r="E115" s="23"/>
      <c r="K115" s="41"/>
      <c r="M115" s="41"/>
      <c r="N115" s="41"/>
      <c r="R115" s="35"/>
    </row>
    <row r="116" spans="4:18" ht="15" customHeight="1" x14ac:dyDescent="0.2">
      <c r="D116" s="23"/>
      <c r="E116" s="23"/>
      <c r="K116" s="41"/>
      <c r="M116" s="41"/>
      <c r="N116" s="41"/>
    </row>
    <row r="117" spans="4:18" ht="15" customHeight="1" x14ac:dyDescent="0.2">
      <c r="D117" s="23"/>
      <c r="E117" s="23"/>
      <c r="K117" s="41"/>
      <c r="M117" s="41"/>
      <c r="N117" s="41"/>
    </row>
    <row r="118" spans="4:18" ht="15" customHeight="1" x14ac:dyDescent="0.2">
      <c r="D118" s="23"/>
      <c r="E118" s="23"/>
      <c r="K118" s="41"/>
      <c r="M118" s="41"/>
      <c r="N118" s="41"/>
    </row>
    <row r="119" spans="4:18" ht="15" customHeight="1" x14ac:dyDescent="0.2">
      <c r="D119" s="23"/>
      <c r="E119" s="23"/>
      <c r="K119" s="41"/>
      <c r="M119" s="41"/>
      <c r="N119" s="41"/>
    </row>
    <row r="120" spans="4:18" ht="15" customHeight="1" x14ac:dyDescent="0.2">
      <c r="D120" s="23"/>
      <c r="E120" s="23"/>
      <c r="K120" s="41"/>
      <c r="M120" s="41"/>
      <c r="N120" s="41"/>
    </row>
    <row r="121" spans="4:18" ht="15" customHeight="1" x14ac:dyDescent="0.2">
      <c r="D121" s="23"/>
      <c r="E121" s="23"/>
      <c r="K121" s="41"/>
      <c r="M121" s="41"/>
      <c r="N121" s="41"/>
    </row>
    <row r="122" spans="4:18" ht="15" customHeight="1" x14ac:dyDescent="0.2">
      <c r="D122" s="23"/>
      <c r="E122" s="23"/>
      <c r="K122" s="41"/>
      <c r="M122" s="41"/>
      <c r="N122" s="41"/>
    </row>
    <row r="123" spans="4:18" ht="15" customHeight="1" x14ac:dyDescent="0.2">
      <c r="D123" s="23"/>
      <c r="E123" s="23"/>
    </row>
    <row r="124" spans="4:18" ht="15" customHeight="1" x14ac:dyDescent="0.2">
      <c r="D124" s="23"/>
      <c r="E124" s="23"/>
    </row>
    <row r="125" spans="4:18" ht="15" customHeight="1" x14ac:dyDescent="0.2">
      <c r="D125" s="23"/>
      <c r="E125" s="23"/>
    </row>
    <row r="126" spans="4:18" ht="15" customHeight="1" x14ac:dyDescent="0.2">
      <c r="D126" s="23"/>
      <c r="E126" s="23"/>
    </row>
    <row r="127" spans="4:18" ht="15" customHeight="1" x14ac:dyDescent="0.2">
      <c r="D127" s="23"/>
      <c r="E127" s="23"/>
    </row>
    <row r="128" spans="4:18" ht="15" customHeight="1" x14ac:dyDescent="0.2">
      <c r="D128" s="23"/>
      <c r="E128" s="23"/>
    </row>
    <row r="129" spans="4:5" ht="15" customHeight="1" x14ac:dyDescent="0.2">
      <c r="D129" s="23"/>
      <c r="E129" s="23"/>
    </row>
    <row r="130" spans="4:5" ht="15" customHeight="1" x14ac:dyDescent="0.2">
      <c r="D130" s="23"/>
      <c r="E130" s="23"/>
    </row>
    <row r="131" spans="4:5" ht="15" customHeight="1" x14ac:dyDescent="0.2">
      <c r="D131" s="23"/>
      <c r="E131" s="23"/>
    </row>
    <row r="132" spans="4:5" ht="15" customHeight="1" x14ac:dyDescent="0.2">
      <c r="D132" s="23"/>
      <c r="E132" s="23"/>
    </row>
    <row r="133" spans="4:5" ht="15" customHeight="1" x14ac:dyDescent="0.2">
      <c r="D133" s="23"/>
      <c r="E133" s="23"/>
    </row>
    <row r="134" spans="4:5" ht="15" customHeight="1" x14ac:dyDescent="0.2">
      <c r="D134" s="23"/>
      <c r="E134" s="23"/>
    </row>
    <row r="135" spans="4:5" ht="15" customHeight="1" x14ac:dyDescent="0.2">
      <c r="D135" s="23"/>
      <c r="E135" s="23"/>
    </row>
    <row r="136" spans="4:5" ht="15" customHeight="1" x14ac:dyDescent="0.2">
      <c r="D136" s="23"/>
      <c r="E136" s="23"/>
    </row>
    <row r="137" spans="4:5" ht="15" customHeight="1" x14ac:dyDescent="0.2">
      <c r="D137" s="23"/>
      <c r="E137" s="23"/>
    </row>
    <row r="138" spans="4:5" ht="15" customHeight="1" x14ac:dyDescent="0.2">
      <c r="D138" s="23"/>
      <c r="E138" s="23"/>
    </row>
    <row r="139" spans="4:5" ht="15" customHeight="1" x14ac:dyDescent="0.2">
      <c r="D139" s="23"/>
      <c r="E139" s="23"/>
    </row>
    <row r="140" spans="4:5" ht="15" customHeight="1" x14ac:dyDescent="0.2">
      <c r="D140" s="23"/>
      <c r="E140" s="23"/>
    </row>
    <row r="141" spans="4:5" ht="15" customHeight="1" x14ac:dyDescent="0.2">
      <c r="D141" s="23"/>
      <c r="E141" s="23"/>
    </row>
    <row r="142" spans="4:5" ht="15" customHeight="1" x14ac:dyDescent="0.2">
      <c r="D142" s="23"/>
      <c r="E142" s="23"/>
    </row>
    <row r="143" spans="4:5" ht="15" customHeight="1" x14ac:dyDescent="0.2">
      <c r="D143" s="23"/>
      <c r="E143" s="23"/>
    </row>
    <row r="144" spans="4:5" ht="15" customHeight="1" x14ac:dyDescent="0.2">
      <c r="D144" s="23"/>
      <c r="E144" s="23"/>
    </row>
    <row r="145" spans="4:5" ht="15" customHeight="1" x14ac:dyDescent="0.2">
      <c r="D145" s="23"/>
      <c r="E145" s="23"/>
    </row>
    <row r="146" spans="4:5" ht="15" customHeight="1" x14ac:dyDescent="0.2">
      <c r="D146" s="23"/>
      <c r="E146" s="23"/>
    </row>
    <row r="147" spans="4:5" ht="15" customHeight="1" x14ac:dyDescent="0.2">
      <c r="D147" s="23"/>
      <c r="E147" s="23"/>
    </row>
    <row r="148" spans="4:5" ht="15" customHeight="1" x14ac:dyDescent="0.2">
      <c r="D148" s="23"/>
      <c r="E148" s="23"/>
    </row>
    <row r="149" spans="4:5" ht="15" customHeight="1" x14ac:dyDescent="0.2">
      <c r="D149" s="23"/>
      <c r="E149" s="23"/>
    </row>
    <row r="150" spans="4:5" ht="15" customHeight="1" x14ac:dyDescent="0.2">
      <c r="D150" s="23"/>
      <c r="E150" s="23"/>
    </row>
    <row r="151" spans="4:5" ht="15" customHeight="1" x14ac:dyDescent="0.2">
      <c r="D151" s="23"/>
      <c r="E151" s="23"/>
    </row>
    <row r="152" spans="4:5" ht="15" customHeight="1" x14ac:dyDescent="0.2">
      <c r="D152" s="23"/>
      <c r="E152" s="23"/>
    </row>
    <row r="153" spans="4:5" ht="15" customHeight="1" x14ac:dyDescent="0.2">
      <c r="D153" s="23"/>
      <c r="E153" s="23"/>
    </row>
    <row r="154" spans="4:5" ht="15" customHeight="1" x14ac:dyDescent="0.2">
      <c r="D154" s="23"/>
      <c r="E154" s="23"/>
    </row>
    <row r="155" spans="4:5" ht="15" customHeight="1" x14ac:dyDescent="0.2">
      <c r="D155" s="23"/>
      <c r="E155" s="23"/>
    </row>
    <row r="156" spans="4:5" ht="15" customHeight="1" x14ac:dyDescent="0.2">
      <c r="D156" s="23"/>
      <c r="E156" s="23"/>
    </row>
    <row r="157" spans="4:5" ht="15" customHeight="1" x14ac:dyDescent="0.2">
      <c r="D157" s="23"/>
      <c r="E157" s="23"/>
    </row>
    <row r="158" spans="4:5" ht="15" customHeight="1" x14ac:dyDescent="0.2">
      <c r="D158" s="23"/>
      <c r="E158" s="23"/>
    </row>
    <row r="159" spans="4:5" ht="15" customHeight="1" x14ac:dyDescent="0.2">
      <c r="D159" s="23"/>
      <c r="E159" s="23"/>
    </row>
    <row r="160" spans="4:5" ht="15" customHeight="1" x14ac:dyDescent="0.2">
      <c r="D160" s="23"/>
      <c r="E160" s="23"/>
    </row>
    <row r="161" spans="4:5" ht="15" customHeight="1" x14ac:dyDescent="0.2">
      <c r="D161" s="23"/>
      <c r="E161" s="23"/>
    </row>
    <row r="162" spans="4:5" ht="15" customHeight="1" x14ac:dyDescent="0.2">
      <c r="D162" s="23"/>
      <c r="E162" s="23"/>
    </row>
    <row r="163" spans="4:5" ht="15" customHeight="1" x14ac:dyDescent="0.2">
      <c r="D163" s="23"/>
      <c r="E163" s="23"/>
    </row>
    <row r="164" spans="4:5" ht="15" customHeight="1" x14ac:dyDescent="0.2">
      <c r="D164" s="23"/>
      <c r="E164" s="23"/>
    </row>
    <row r="165" spans="4:5" ht="15" customHeight="1" x14ac:dyDescent="0.2">
      <c r="D165" s="23"/>
      <c r="E165" s="23"/>
    </row>
    <row r="166" spans="4:5" ht="15" customHeight="1" x14ac:dyDescent="0.2">
      <c r="D166" s="23"/>
      <c r="E166" s="23"/>
    </row>
    <row r="167" spans="4:5" ht="15" customHeight="1" x14ac:dyDescent="0.2">
      <c r="D167" s="23"/>
      <c r="E167" s="23"/>
    </row>
    <row r="168" spans="4:5" ht="15" customHeight="1" x14ac:dyDescent="0.2">
      <c r="D168" s="23"/>
      <c r="E168" s="23"/>
    </row>
    <row r="169" spans="4:5" ht="15" customHeight="1" x14ac:dyDescent="0.2">
      <c r="D169" s="23"/>
      <c r="E169" s="23"/>
    </row>
    <row r="170" spans="4:5" ht="15" customHeight="1" x14ac:dyDescent="0.2">
      <c r="D170" s="23"/>
      <c r="E170" s="23"/>
    </row>
    <row r="171" spans="4:5" ht="15" customHeight="1" x14ac:dyDescent="0.2">
      <c r="D171" s="23"/>
      <c r="E171" s="23"/>
    </row>
    <row r="172" spans="4:5" ht="15" customHeight="1" x14ac:dyDescent="0.2">
      <c r="D172" s="23"/>
      <c r="E172" s="23"/>
    </row>
    <row r="173" spans="4:5" ht="15" customHeight="1" x14ac:dyDescent="0.2">
      <c r="D173" s="23"/>
      <c r="E173" s="23"/>
    </row>
    <row r="174" spans="4:5" ht="15" customHeight="1" x14ac:dyDescent="0.2">
      <c r="D174" s="23"/>
      <c r="E174" s="23"/>
    </row>
    <row r="175" spans="4:5" ht="15" customHeight="1" x14ac:dyDescent="0.2">
      <c r="D175" s="23"/>
      <c r="E175" s="23"/>
    </row>
    <row r="176" spans="4:5" ht="15" customHeight="1" x14ac:dyDescent="0.2">
      <c r="D176" s="23"/>
      <c r="E176" s="23"/>
    </row>
    <row r="177" spans="4:5" ht="15" customHeight="1" x14ac:dyDescent="0.2">
      <c r="D177" s="23"/>
      <c r="E177" s="23"/>
    </row>
    <row r="178" spans="4:5" ht="15" customHeight="1" x14ac:dyDescent="0.2">
      <c r="D178" s="23"/>
      <c r="E178" s="23"/>
    </row>
    <row r="179" spans="4:5" ht="15" customHeight="1" x14ac:dyDescent="0.2">
      <c r="D179" s="23"/>
      <c r="E179" s="23"/>
    </row>
    <row r="180" spans="4:5" ht="15" customHeight="1" x14ac:dyDescent="0.2">
      <c r="D180" s="23"/>
      <c r="E180" s="23"/>
    </row>
    <row r="181" spans="4:5" ht="15" customHeight="1" x14ac:dyDescent="0.2">
      <c r="D181" s="23"/>
      <c r="E181" s="23"/>
    </row>
    <row r="182" spans="4:5" ht="15" customHeight="1" x14ac:dyDescent="0.2">
      <c r="D182" s="23"/>
      <c r="E182" s="23"/>
    </row>
    <row r="183" spans="4:5" ht="15" customHeight="1" x14ac:dyDescent="0.2">
      <c r="D183" s="23"/>
      <c r="E183" s="23"/>
    </row>
    <row r="184" spans="4:5" ht="15" customHeight="1" x14ac:dyDescent="0.2">
      <c r="D184" s="23"/>
      <c r="E184" s="23"/>
    </row>
    <row r="185" spans="4:5" ht="15" customHeight="1" x14ac:dyDescent="0.2">
      <c r="D185" s="23"/>
      <c r="E185" s="23"/>
    </row>
    <row r="186" spans="4:5" ht="15" customHeight="1" x14ac:dyDescent="0.2">
      <c r="D186" s="23"/>
      <c r="E186" s="23"/>
    </row>
    <row r="187" spans="4:5" ht="15" customHeight="1" x14ac:dyDescent="0.2">
      <c r="D187" s="23"/>
      <c r="E187" s="23"/>
    </row>
    <row r="188" spans="4:5" ht="15" customHeight="1" x14ac:dyDescent="0.2">
      <c r="D188" s="23"/>
      <c r="E188" s="23"/>
    </row>
    <row r="189" spans="4:5" ht="15" customHeight="1" x14ac:dyDescent="0.2">
      <c r="D189" s="23"/>
      <c r="E189" s="23"/>
    </row>
    <row r="190" spans="4:5" ht="15" customHeight="1" x14ac:dyDescent="0.2">
      <c r="D190" s="23"/>
      <c r="E190" s="23"/>
    </row>
    <row r="191" spans="4:5" ht="15" customHeight="1" x14ac:dyDescent="0.2">
      <c r="D191" s="23"/>
      <c r="E191" s="23"/>
    </row>
    <row r="192" spans="4:5" ht="15" customHeight="1" x14ac:dyDescent="0.2">
      <c r="D192" s="23"/>
      <c r="E192" s="23"/>
    </row>
    <row r="193" spans="4:5" ht="15" customHeight="1" x14ac:dyDescent="0.2">
      <c r="D193" s="23"/>
      <c r="E193" s="23"/>
    </row>
    <row r="194" spans="4:5" ht="15" customHeight="1" x14ac:dyDescent="0.2">
      <c r="D194" s="23"/>
      <c r="E194" s="23"/>
    </row>
    <row r="195" spans="4:5" ht="15" customHeight="1" x14ac:dyDescent="0.2">
      <c r="D195" s="23"/>
      <c r="E195" s="23"/>
    </row>
    <row r="196" spans="4:5" ht="15" customHeight="1" x14ac:dyDescent="0.2">
      <c r="D196" s="23"/>
      <c r="E196" s="23"/>
    </row>
    <row r="197" spans="4:5" ht="15" customHeight="1" x14ac:dyDescent="0.2">
      <c r="D197" s="23"/>
      <c r="E197" s="23"/>
    </row>
    <row r="198" spans="4:5" ht="15" customHeight="1" x14ac:dyDescent="0.2">
      <c r="D198" s="23"/>
      <c r="E198" s="23"/>
    </row>
    <row r="199" spans="4:5" ht="15" customHeight="1" x14ac:dyDescent="0.2">
      <c r="D199" s="23"/>
      <c r="E199" s="23"/>
    </row>
    <row r="200" spans="4:5" ht="15" customHeight="1" x14ac:dyDescent="0.2">
      <c r="D200" s="23"/>
      <c r="E200" s="23"/>
    </row>
    <row r="201" spans="4:5" ht="15" customHeight="1" x14ac:dyDescent="0.2">
      <c r="D201" s="23"/>
      <c r="E201" s="23"/>
    </row>
    <row r="202" spans="4:5" ht="15" customHeight="1" x14ac:dyDescent="0.2">
      <c r="D202" s="23"/>
      <c r="E202" s="23"/>
    </row>
    <row r="203" spans="4:5" ht="15" customHeight="1" x14ac:dyDescent="0.2">
      <c r="D203" s="23"/>
      <c r="E203" s="23"/>
    </row>
    <row r="204" spans="4:5" ht="15" customHeight="1" x14ac:dyDescent="0.2">
      <c r="D204" s="23"/>
      <c r="E204" s="23"/>
    </row>
    <row r="205" spans="4:5" ht="15" customHeight="1" x14ac:dyDescent="0.2">
      <c r="D205" s="23"/>
      <c r="E205" s="23"/>
    </row>
    <row r="206" spans="4:5" ht="15" customHeight="1" x14ac:dyDescent="0.2">
      <c r="D206" s="23"/>
      <c r="E206" s="23"/>
    </row>
    <row r="207" spans="4:5" ht="15" customHeight="1" x14ac:dyDescent="0.2">
      <c r="D207" s="23"/>
      <c r="E207" s="23"/>
    </row>
    <row r="208" spans="4:5" ht="15" customHeight="1" x14ac:dyDescent="0.2">
      <c r="D208" s="23"/>
      <c r="E208" s="23"/>
    </row>
    <row r="209" spans="4:5" ht="15" customHeight="1" x14ac:dyDescent="0.2">
      <c r="D209" s="23"/>
      <c r="E209" s="23"/>
    </row>
    <row r="210" spans="4:5" ht="15" customHeight="1" x14ac:dyDescent="0.2">
      <c r="D210" s="23"/>
      <c r="E210" s="23"/>
    </row>
    <row r="211" spans="4:5" ht="15" customHeight="1" x14ac:dyDescent="0.2">
      <c r="D211" s="23"/>
      <c r="E211" s="23"/>
    </row>
    <row r="212" spans="4:5" ht="15" customHeight="1" x14ac:dyDescent="0.2">
      <c r="D212" s="23"/>
      <c r="E212" s="23"/>
    </row>
    <row r="213" spans="4:5" ht="15" customHeight="1" x14ac:dyDescent="0.2">
      <c r="D213" s="23"/>
      <c r="E213" s="23"/>
    </row>
    <row r="214" spans="4:5" ht="15" customHeight="1" x14ac:dyDescent="0.2">
      <c r="D214" s="23"/>
      <c r="E214" s="23"/>
    </row>
    <row r="215" spans="4:5" ht="15" customHeight="1" x14ac:dyDescent="0.2">
      <c r="D215" s="23"/>
      <c r="E215" s="23"/>
    </row>
    <row r="216" spans="4:5" ht="15" customHeight="1" x14ac:dyDescent="0.2">
      <c r="D216" s="23"/>
      <c r="E216" s="23"/>
    </row>
    <row r="217" spans="4:5" ht="15" customHeight="1" x14ac:dyDescent="0.2">
      <c r="D217" s="23"/>
      <c r="E217" s="23"/>
    </row>
    <row r="218" spans="4:5" ht="15" customHeight="1" x14ac:dyDescent="0.2">
      <c r="D218" s="23"/>
      <c r="E218" s="23"/>
    </row>
    <row r="219" spans="4:5" ht="15" customHeight="1" x14ac:dyDescent="0.2">
      <c r="D219" s="23"/>
      <c r="E219" s="23"/>
    </row>
    <row r="220" spans="4:5" ht="15" customHeight="1" x14ac:dyDescent="0.2">
      <c r="D220" s="23"/>
      <c r="E220" s="23"/>
    </row>
    <row r="221" spans="4:5" ht="15" customHeight="1" x14ac:dyDescent="0.2">
      <c r="D221" s="23"/>
      <c r="E221" s="23"/>
    </row>
    <row r="222" spans="4:5" ht="15" customHeight="1" x14ac:dyDescent="0.2">
      <c r="D222" s="23"/>
      <c r="E222" s="23"/>
    </row>
    <row r="223" spans="4:5" ht="15" customHeight="1" x14ac:dyDescent="0.2">
      <c r="D223" s="23"/>
      <c r="E223" s="23"/>
    </row>
    <row r="224" spans="4:5" ht="15" customHeight="1" x14ac:dyDescent="0.2">
      <c r="D224" s="23"/>
      <c r="E224" s="23"/>
    </row>
    <row r="225" spans="4:5" ht="15" customHeight="1" x14ac:dyDescent="0.2">
      <c r="D225" s="23"/>
      <c r="E225" s="23"/>
    </row>
    <row r="226" spans="4:5" ht="15" customHeight="1" x14ac:dyDescent="0.2">
      <c r="D226" s="23"/>
      <c r="E226" s="23"/>
    </row>
    <row r="227" spans="4:5" ht="15" customHeight="1" x14ac:dyDescent="0.2">
      <c r="D227" s="23"/>
      <c r="E227" s="23"/>
    </row>
    <row r="228" spans="4:5" ht="15" customHeight="1" x14ac:dyDescent="0.2">
      <c r="D228" s="23"/>
      <c r="E228" s="23"/>
    </row>
    <row r="229" spans="4:5" ht="15" customHeight="1" x14ac:dyDescent="0.2">
      <c r="D229" s="23"/>
      <c r="E229" s="23"/>
    </row>
    <row r="230" spans="4:5" ht="15" customHeight="1" x14ac:dyDescent="0.2">
      <c r="D230" s="23"/>
      <c r="E230" s="23"/>
    </row>
    <row r="231" spans="4:5" ht="15" customHeight="1" x14ac:dyDescent="0.2">
      <c r="D231" s="23"/>
      <c r="E231" s="23"/>
    </row>
    <row r="232" spans="4:5" ht="15" customHeight="1" x14ac:dyDescent="0.2">
      <c r="D232" s="23"/>
      <c r="E232" s="23"/>
    </row>
    <row r="233" spans="4:5" ht="15" customHeight="1" x14ac:dyDescent="0.2">
      <c r="D233" s="23"/>
      <c r="E233" s="23"/>
    </row>
    <row r="234" spans="4:5" ht="15" customHeight="1" x14ac:dyDescent="0.2">
      <c r="D234" s="23"/>
      <c r="E234" s="23"/>
    </row>
    <row r="235" spans="4:5" ht="15" customHeight="1" x14ac:dyDescent="0.2">
      <c r="D235" s="23"/>
      <c r="E235" s="23"/>
    </row>
    <row r="236" spans="4:5" ht="15" customHeight="1" x14ac:dyDescent="0.2">
      <c r="D236" s="23"/>
      <c r="E236" s="23"/>
    </row>
    <row r="237" spans="4:5" ht="15" customHeight="1" x14ac:dyDescent="0.2">
      <c r="D237" s="23"/>
      <c r="E237" s="23"/>
    </row>
    <row r="238" spans="4:5" ht="15" customHeight="1" x14ac:dyDescent="0.2">
      <c r="D238" s="23"/>
      <c r="E238" s="23"/>
    </row>
    <row r="239" spans="4:5" ht="15" customHeight="1" x14ac:dyDescent="0.2">
      <c r="D239" s="23"/>
      <c r="E239" s="23"/>
    </row>
    <row r="240" spans="4:5" ht="15" customHeight="1" x14ac:dyDescent="0.2">
      <c r="D240" s="23"/>
      <c r="E240" s="23"/>
    </row>
    <row r="241" spans="1:5" ht="15" customHeight="1" x14ac:dyDescent="0.2">
      <c r="D241" s="23"/>
      <c r="E241" s="23"/>
    </row>
    <row r="242" spans="1:5" ht="15" customHeight="1" x14ac:dyDescent="0.2">
      <c r="D242" s="23"/>
      <c r="E242" s="23"/>
    </row>
    <row r="243" spans="1:5" ht="15" customHeight="1" x14ac:dyDescent="0.2">
      <c r="D243" s="23"/>
      <c r="E243" s="23"/>
    </row>
    <row r="244" spans="1:5" ht="15" customHeight="1" x14ac:dyDescent="0.2">
      <c r="D244" s="23"/>
      <c r="E244" s="23"/>
    </row>
    <row r="245" spans="1:5" ht="15" customHeight="1" x14ac:dyDescent="0.2">
      <c r="D245" s="23"/>
      <c r="E245" s="23"/>
    </row>
    <row r="246" spans="1:5" ht="15" customHeight="1" x14ac:dyDescent="0.2">
      <c r="D246" s="23"/>
      <c r="E246" s="23"/>
    </row>
    <row r="247" spans="1:5" ht="15" customHeight="1" x14ac:dyDescent="0.2">
      <c r="D247" s="23"/>
      <c r="E247" s="23"/>
    </row>
    <row r="248" spans="1:5" ht="15" customHeight="1" x14ac:dyDescent="0.2">
      <c r="D248" s="23"/>
      <c r="E248" s="23"/>
    </row>
    <row r="249" spans="1:5" ht="15" customHeight="1" x14ac:dyDescent="0.2">
      <c r="D249" s="23"/>
      <c r="E249" s="23"/>
    </row>
    <row r="250" spans="1:5" ht="15" customHeight="1" x14ac:dyDescent="0.2">
      <c r="D250" s="23"/>
      <c r="E250" s="23"/>
    </row>
    <row r="251" spans="1:5" ht="15" customHeight="1" x14ac:dyDescent="0.2">
      <c r="D251" s="23"/>
      <c r="E251" s="23"/>
    </row>
    <row r="252" spans="1:5" ht="15" customHeight="1" x14ac:dyDescent="0.2">
      <c r="A252" s="4" t="e">
        <f>[1]data!A256</f>
        <v>#REF!</v>
      </c>
      <c r="D252" s="23" t="e">
        <f>[1]data!C256</f>
        <v>#REF!</v>
      </c>
      <c r="E252" s="23"/>
    </row>
    <row r="253" spans="1:5" ht="15" customHeight="1" x14ac:dyDescent="0.2">
      <c r="A253" s="4" t="e">
        <f>[1]data!A257</f>
        <v>#REF!</v>
      </c>
      <c r="D253" s="23" t="e">
        <f>[1]data!C257</f>
        <v>#REF!</v>
      </c>
      <c r="E253" s="23"/>
    </row>
    <row r="254" spans="1:5" ht="15" customHeight="1" x14ac:dyDescent="0.2">
      <c r="A254" s="4" t="e">
        <f>[1]data!A258</f>
        <v>#REF!</v>
      </c>
      <c r="D254" s="23" t="e">
        <f>[1]data!C258</f>
        <v>#REF!</v>
      </c>
      <c r="E254" s="23"/>
    </row>
    <row r="255" spans="1:5" ht="15" customHeight="1" x14ac:dyDescent="0.2">
      <c r="A255" s="4" t="e">
        <f>[1]data!A259</f>
        <v>#REF!</v>
      </c>
      <c r="D255" s="23" t="e">
        <f>[1]data!C259</f>
        <v>#REF!</v>
      </c>
      <c r="E255" s="23"/>
    </row>
    <row r="256" spans="1:5" ht="15" customHeight="1" x14ac:dyDescent="0.2">
      <c r="D256" s="23"/>
      <c r="E256" s="23"/>
    </row>
    <row r="257" spans="4:5" ht="15" customHeight="1" x14ac:dyDescent="0.2">
      <c r="D257" s="23"/>
      <c r="E257" s="23"/>
    </row>
    <row r="258" spans="4:5" ht="15" customHeight="1" x14ac:dyDescent="0.2">
      <c r="D258" s="23"/>
      <c r="E258" s="23"/>
    </row>
    <row r="259" spans="4:5" ht="15" customHeight="1" x14ac:dyDescent="0.2">
      <c r="D259" s="23"/>
      <c r="E259" s="23"/>
    </row>
    <row r="260" spans="4:5" ht="15" customHeight="1" x14ac:dyDescent="0.2">
      <c r="D260" s="23"/>
      <c r="E260" s="23"/>
    </row>
    <row r="261" spans="4:5" ht="15" customHeight="1" x14ac:dyDescent="0.2">
      <c r="D261" s="23"/>
      <c r="E261" s="23"/>
    </row>
    <row r="262" spans="4:5" ht="15" customHeight="1" x14ac:dyDescent="0.2">
      <c r="D262" s="23"/>
      <c r="E262" s="23"/>
    </row>
    <row r="263" spans="4:5" ht="15" customHeight="1" x14ac:dyDescent="0.2">
      <c r="D263" s="23"/>
      <c r="E263" s="23"/>
    </row>
    <row r="264" spans="4:5" ht="15" customHeight="1" x14ac:dyDescent="0.2">
      <c r="D264" s="23"/>
      <c r="E264" s="23"/>
    </row>
    <row r="265" spans="4:5" ht="15" customHeight="1" x14ac:dyDescent="0.2">
      <c r="D265" s="23"/>
      <c r="E265" s="23"/>
    </row>
    <row r="266" spans="4:5" ht="15" customHeight="1" x14ac:dyDescent="0.2">
      <c r="D266" s="23"/>
      <c r="E266" s="23"/>
    </row>
    <row r="267" spans="4:5" ht="15" customHeight="1" x14ac:dyDescent="0.2">
      <c r="D267" s="23"/>
      <c r="E267" s="23"/>
    </row>
    <row r="268" spans="4:5" ht="15" customHeight="1" x14ac:dyDescent="0.2">
      <c r="D268" s="23"/>
      <c r="E268" s="23"/>
    </row>
    <row r="269" spans="4:5" ht="15" customHeight="1" x14ac:dyDescent="0.2">
      <c r="D269" s="23"/>
      <c r="E269" s="23"/>
    </row>
    <row r="270" spans="4:5" ht="15" customHeight="1" x14ac:dyDescent="0.2">
      <c r="D270" s="23"/>
      <c r="E270" s="23"/>
    </row>
    <row r="271" spans="4:5" ht="15" customHeight="1" x14ac:dyDescent="0.2">
      <c r="D271" s="23"/>
      <c r="E271" s="23"/>
    </row>
    <row r="272" spans="4:5" ht="15" customHeight="1" x14ac:dyDescent="0.2">
      <c r="D272" s="23"/>
      <c r="E272" s="23"/>
    </row>
    <row r="273" spans="4:5" ht="15" customHeight="1" x14ac:dyDescent="0.2">
      <c r="D273" s="23"/>
      <c r="E273" s="23"/>
    </row>
    <row r="274" spans="4:5" ht="15" customHeight="1" x14ac:dyDescent="0.2">
      <c r="D274" s="23"/>
      <c r="E274" s="23"/>
    </row>
    <row r="275" spans="4:5" ht="15" customHeight="1" x14ac:dyDescent="0.2">
      <c r="D275" s="23"/>
      <c r="E275" s="23"/>
    </row>
    <row r="276" spans="4:5" ht="15" customHeight="1" x14ac:dyDescent="0.2">
      <c r="D276" s="23"/>
      <c r="E276" s="23"/>
    </row>
    <row r="277" spans="4:5" ht="15" customHeight="1" x14ac:dyDescent="0.2">
      <c r="D277" s="23"/>
      <c r="E277" s="23"/>
    </row>
    <row r="278" spans="4:5" ht="15" customHeight="1" x14ac:dyDescent="0.2">
      <c r="D278" s="23"/>
      <c r="E278" s="23"/>
    </row>
    <row r="279" spans="4:5" ht="15" customHeight="1" x14ac:dyDescent="0.2">
      <c r="D279" s="23"/>
      <c r="E279" s="23"/>
    </row>
    <row r="280" spans="4:5" ht="15" customHeight="1" x14ac:dyDescent="0.2">
      <c r="D280" s="23"/>
      <c r="E280" s="23"/>
    </row>
    <row r="281" spans="4:5" ht="15" customHeight="1" x14ac:dyDescent="0.2">
      <c r="D281" s="23"/>
      <c r="E281" s="23"/>
    </row>
    <row r="282" spans="4:5" ht="15" customHeight="1" x14ac:dyDescent="0.2">
      <c r="D282" s="23"/>
      <c r="E282" s="23"/>
    </row>
    <row r="283" spans="4:5" ht="15" customHeight="1" x14ac:dyDescent="0.2">
      <c r="D283" s="23"/>
      <c r="E283" s="23"/>
    </row>
    <row r="284" spans="4:5" ht="15" customHeight="1" x14ac:dyDescent="0.2">
      <c r="D284" s="23"/>
      <c r="E284" s="23"/>
    </row>
    <row r="285" spans="4:5" ht="15" customHeight="1" x14ac:dyDescent="0.2">
      <c r="D285" s="23"/>
      <c r="E285" s="23"/>
    </row>
    <row r="286" spans="4:5" ht="15" customHeight="1" x14ac:dyDescent="0.2">
      <c r="D286" s="23"/>
      <c r="E286" s="23"/>
    </row>
    <row r="287" spans="4:5" ht="15" customHeight="1" x14ac:dyDescent="0.2">
      <c r="D287" s="23"/>
      <c r="E287" s="23"/>
    </row>
    <row r="288" spans="4:5" ht="15" customHeight="1" x14ac:dyDescent="0.2">
      <c r="D288" s="23"/>
      <c r="E288" s="23"/>
    </row>
    <row r="289" spans="4:5" ht="15" customHeight="1" x14ac:dyDescent="0.2">
      <c r="D289" s="23"/>
      <c r="E289" s="23"/>
    </row>
    <row r="290" spans="4:5" ht="15" customHeight="1" x14ac:dyDescent="0.2">
      <c r="D290" s="23"/>
      <c r="E290" s="23"/>
    </row>
    <row r="291" spans="4:5" ht="15" customHeight="1" x14ac:dyDescent="0.2">
      <c r="D291" s="23"/>
      <c r="E291" s="23"/>
    </row>
    <row r="292" spans="4:5" ht="15" customHeight="1" x14ac:dyDescent="0.2">
      <c r="D292" s="23"/>
      <c r="E292" s="23"/>
    </row>
    <row r="293" spans="4:5" ht="15" customHeight="1" x14ac:dyDescent="0.2">
      <c r="D293" s="23"/>
      <c r="E293" s="23"/>
    </row>
    <row r="294" spans="4:5" ht="15" customHeight="1" x14ac:dyDescent="0.2">
      <c r="D294" s="23"/>
      <c r="E294" s="23"/>
    </row>
    <row r="295" spans="4:5" ht="15" customHeight="1" x14ac:dyDescent="0.2">
      <c r="D295" s="23"/>
      <c r="E295" s="23"/>
    </row>
    <row r="296" spans="4:5" ht="15" customHeight="1" x14ac:dyDescent="0.2">
      <c r="D296" s="23"/>
      <c r="E296" s="23"/>
    </row>
    <row r="297" spans="4:5" ht="15" customHeight="1" x14ac:dyDescent="0.2">
      <c r="D297" s="23"/>
      <c r="E297" s="23"/>
    </row>
    <row r="298" spans="4:5" ht="15" customHeight="1" x14ac:dyDescent="0.2">
      <c r="D298" s="23"/>
      <c r="E298" s="23"/>
    </row>
    <row r="299" spans="4:5" ht="15" customHeight="1" x14ac:dyDescent="0.2">
      <c r="D299" s="23"/>
      <c r="E299" s="23"/>
    </row>
    <row r="300" spans="4:5" ht="15" customHeight="1" x14ac:dyDescent="0.2">
      <c r="D300" s="23"/>
      <c r="E300" s="23"/>
    </row>
    <row r="301" spans="4:5" ht="15" customHeight="1" x14ac:dyDescent="0.2">
      <c r="D301" s="23"/>
      <c r="E301" s="23"/>
    </row>
    <row r="302" spans="4:5" ht="15" customHeight="1" x14ac:dyDescent="0.2">
      <c r="D302" s="23"/>
      <c r="E302" s="23"/>
    </row>
    <row r="303" spans="4:5" ht="15" customHeight="1" x14ac:dyDescent="0.2">
      <c r="D303" s="23"/>
      <c r="E303" s="23"/>
    </row>
    <row r="304" spans="4:5" ht="15" customHeight="1" x14ac:dyDescent="0.2">
      <c r="D304" s="23"/>
      <c r="E304" s="23"/>
    </row>
    <row r="305" spans="4:5" ht="15" customHeight="1" x14ac:dyDescent="0.2">
      <c r="D305" s="23"/>
      <c r="E305" s="23"/>
    </row>
    <row r="306" spans="4:5" ht="15" customHeight="1" x14ac:dyDescent="0.2">
      <c r="D306" s="23"/>
      <c r="E306" s="23"/>
    </row>
    <row r="307" spans="4:5" ht="15" customHeight="1" x14ac:dyDescent="0.2">
      <c r="D307" s="23"/>
      <c r="E307" s="23"/>
    </row>
    <row r="308" spans="4:5" ht="15" customHeight="1" x14ac:dyDescent="0.2">
      <c r="D308" s="23"/>
      <c r="E308" s="23"/>
    </row>
    <row r="309" spans="4:5" ht="15" customHeight="1" x14ac:dyDescent="0.2">
      <c r="D309" s="23"/>
      <c r="E309" s="23"/>
    </row>
    <row r="310" spans="4:5" ht="15" customHeight="1" x14ac:dyDescent="0.2">
      <c r="D310" s="23"/>
      <c r="E310" s="23"/>
    </row>
    <row r="311" spans="4:5" ht="15" customHeight="1" x14ac:dyDescent="0.2">
      <c r="D311" s="23"/>
      <c r="E311" s="23"/>
    </row>
    <row r="312" spans="4:5" ht="15" customHeight="1" x14ac:dyDescent="0.2">
      <c r="D312" s="23"/>
      <c r="E312" s="23"/>
    </row>
    <row r="313" spans="4:5" ht="15" customHeight="1" x14ac:dyDescent="0.2">
      <c r="D313" s="23"/>
      <c r="E313" s="23"/>
    </row>
    <row r="314" spans="4:5" ht="15" customHeight="1" x14ac:dyDescent="0.2">
      <c r="D314" s="23"/>
      <c r="E314" s="23"/>
    </row>
    <row r="315" spans="4:5" ht="15" customHeight="1" x14ac:dyDescent="0.2">
      <c r="D315" s="23"/>
      <c r="E315" s="23"/>
    </row>
    <row r="316" spans="4:5" ht="15" customHeight="1" x14ac:dyDescent="0.2">
      <c r="D316" s="23"/>
      <c r="E316" s="23"/>
    </row>
    <row r="317" spans="4:5" ht="15" customHeight="1" x14ac:dyDescent="0.2">
      <c r="D317" s="23"/>
      <c r="E317" s="2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76"/>
  <sheetViews>
    <sheetView tabSelected="1" workbookViewId="0">
      <selection activeCell="M69" sqref="M69"/>
    </sheetView>
  </sheetViews>
  <sheetFormatPr defaultRowHeight="12.75" x14ac:dyDescent="0.2"/>
  <cols>
    <col min="1" max="1" width="13.42578125" style="49" customWidth="1"/>
    <col min="2" max="3" width="13.42578125" style="64" customWidth="1"/>
    <col min="4" max="6" width="10.28515625" style="64" customWidth="1"/>
    <col min="7" max="7" width="10.28515625" style="57" customWidth="1"/>
    <col min="8" max="9" width="13.42578125" style="57" customWidth="1"/>
    <col min="10" max="10" width="12.85546875" style="57" customWidth="1"/>
    <col min="11" max="12" width="10.5703125" style="57" hidden="1" customWidth="1"/>
    <col min="13" max="13" width="10.7109375" style="57" customWidth="1"/>
    <col min="14" max="16384" width="9.140625" style="57"/>
  </cols>
  <sheetData>
    <row r="1" spans="1:13" s="43" customFormat="1" ht="88.5" customHeight="1" x14ac:dyDescent="0.25">
      <c r="B1" s="43" t="s">
        <v>40</v>
      </c>
      <c r="C1" s="90" t="s">
        <v>41</v>
      </c>
      <c r="D1" s="43" t="s">
        <v>42</v>
      </c>
      <c r="E1" s="43" t="s">
        <v>43</v>
      </c>
      <c r="F1" s="43" t="s">
        <v>44</v>
      </c>
      <c r="G1" s="43" t="s">
        <v>45</v>
      </c>
      <c r="H1" s="43" t="s">
        <v>14</v>
      </c>
      <c r="I1" s="43" t="s">
        <v>46</v>
      </c>
      <c r="J1" s="43" t="s">
        <v>47</v>
      </c>
      <c r="K1" s="157" t="s">
        <v>309</v>
      </c>
      <c r="L1" s="157" t="s">
        <v>310</v>
      </c>
      <c r="M1" s="43" t="s">
        <v>311</v>
      </c>
    </row>
    <row r="2" spans="1:13" s="43" customFormat="1" ht="30.75" customHeight="1" x14ac:dyDescent="0.25">
      <c r="B2" s="43" t="s">
        <v>29</v>
      </c>
      <c r="C2" s="43" t="s">
        <v>29</v>
      </c>
      <c r="D2" s="163" t="s">
        <v>48</v>
      </c>
      <c r="E2" s="163"/>
      <c r="F2" s="163"/>
      <c r="G2" s="163"/>
      <c r="H2" s="43" t="s">
        <v>39</v>
      </c>
      <c r="I2" s="163" t="s">
        <v>48</v>
      </c>
      <c r="J2" s="163"/>
    </row>
    <row r="3" spans="1:13" s="45" customFormat="1" x14ac:dyDescent="0.2">
      <c r="A3" s="44">
        <v>1951</v>
      </c>
      <c r="B3" s="46">
        <v>9.8445152245293599</v>
      </c>
      <c r="C3" s="46">
        <v>0.42488747004964666</v>
      </c>
      <c r="D3" s="43"/>
      <c r="E3" s="43"/>
      <c r="F3" s="47"/>
      <c r="G3" s="48"/>
      <c r="H3" s="47"/>
    </row>
    <row r="4" spans="1:13" s="45" customFormat="1" x14ac:dyDescent="0.2">
      <c r="A4" s="49">
        <v>1952</v>
      </c>
      <c r="B4" s="46">
        <v>3.8276969026902918</v>
      </c>
      <c r="C4" s="46">
        <v>-1.8882668295550631E-3</v>
      </c>
      <c r="D4" s="43"/>
      <c r="E4" s="43"/>
      <c r="F4" s="47"/>
      <c r="G4" s="48"/>
      <c r="H4" s="47"/>
      <c r="K4" s="50"/>
      <c r="L4" s="50"/>
    </row>
    <row r="5" spans="1:13" s="45" customFormat="1" x14ac:dyDescent="0.2">
      <c r="A5" s="49">
        <v>1953</v>
      </c>
      <c r="B5" s="46">
        <v>3.9254793483455508</v>
      </c>
      <c r="C5" s="46">
        <v>-0.48979187970228549</v>
      </c>
      <c r="D5" s="43"/>
      <c r="E5" s="43"/>
      <c r="F5" s="47"/>
      <c r="G5" s="48"/>
      <c r="H5" s="47"/>
      <c r="K5" s="50"/>
      <c r="L5" s="50"/>
    </row>
    <row r="6" spans="1:13" s="45" customFormat="1" x14ac:dyDescent="0.2">
      <c r="A6" s="49">
        <v>1954</v>
      </c>
      <c r="B6" s="46">
        <v>-1.3379153887033368</v>
      </c>
      <c r="C6" s="46">
        <v>-0.20501409612799076</v>
      </c>
      <c r="D6" s="43"/>
      <c r="E6" s="43"/>
      <c r="F6" s="47"/>
      <c r="G6" s="48"/>
      <c r="H6" s="47"/>
      <c r="K6" s="50"/>
      <c r="L6" s="50"/>
    </row>
    <row r="7" spans="1:13" s="45" customFormat="1" x14ac:dyDescent="0.2">
      <c r="A7" s="49">
        <v>1955</v>
      </c>
      <c r="B7" s="46">
        <v>5.4065508665360973</v>
      </c>
      <c r="C7" s="46">
        <v>-0.18862673351944614</v>
      </c>
      <c r="D7" s="43"/>
      <c r="E7" s="43"/>
      <c r="F7" s="47"/>
      <c r="G7" s="48"/>
      <c r="H7" s="47"/>
      <c r="K7" s="50"/>
      <c r="L7" s="50"/>
    </row>
    <row r="8" spans="1:13" s="45" customFormat="1" x14ac:dyDescent="0.2">
      <c r="A8" s="49">
        <v>1956</v>
      </c>
      <c r="B8" s="46">
        <v>2.0377805688947426</v>
      </c>
      <c r="C8" s="46">
        <v>0.22510542091014635</v>
      </c>
      <c r="D8" s="43"/>
      <c r="E8" s="43"/>
      <c r="F8" s="47"/>
      <c r="G8" s="48"/>
      <c r="H8" s="47"/>
      <c r="K8" s="46"/>
      <c r="L8" s="46"/>
    </row>
    <row r="9" spans="1:13" s="45" customFormat="1" x14ac:dyDescent="0.2">
      <c r="A9" s="49">
        <v>1957</v>
      </c>
      <c r="B9" s="46">
        <v>1.655994382027437</v>
      </c>
      <c r="C9" s="46">
        <v>0.56561626986104274</v>
      </c>
      <c r="D9" s="43"/>
      <c r="E9" s="43"/>
      <c r="F9" s="47"/>
      <c r="G9" s="48"/>
      <c r="H9" s="47"/>
      <c r="K9" s="51"/>
      <c r="L9" s="51"/>
    </row>
    <row r="10" spans="1:13" s="45" customFormat="1" x14ac:dyDescent="0.2">
      <c r="A10" s="49">
        <v>1958</v>
      </c>
      <c r="B10" s="46">
        <v>-0.7685347426547473</v>
      </c>
      <c r="C10" s="46">
        <v>-0.19935887670736668</v>
      </c>
      <c r="D10" s="43"/>
      <c r="E10" s="43"/>
      <c r="F10" s="47"/>
      <c r="G10" s="48"/>
      <c r="H10" s="47"/>
      <c r="K10" s="52"/>
      <c r="L10" s="52"/>
    </row>
    <row r="11" spans="1:13" s="45" customFormat="1" x14ac:dyDescent="0.2">
      <c r="A11" s="49">
        <v>1959</v>
      </c>
      <c r="B11" s="46">
        <v>9.1666922276304241</v>
      </c>
      <c r="C11" s="46">
        <v>-0.60543998469756843</v>
      </c>
      <c r="D11" s="43"/>
      <c r="E11" s="43"/>
      <c r="F11" s="47"/>
      <c r="G11" s="48"/>
      <c r="H11" s="47"/>
    </row>
    <row r="12" spans="1:13" s="45" customFormat="1" x14ac:dyDescent="0.2">
      <c r="A12" s="49">
        <v>1960</v>
      </c>
      <c r="B12" s="46">
        <v>2.4577174356863907</v>
      </c>
      <c r="C12" s="46">
        <v>-0.10242307865581912</v>
      </c>
      <c r="D12" s="43"/>
      <c r="E12" s="43"/>
      <c r="F12" s="47"/>
      <c r="G12" s="48"/>
      <c r="H12" s="47"/>
      <c r="K12" s="53"/>
      <c r="L12" s="53"/>
    </row>
    <row r="13" spans="1:13" s="45" customFormat="1" x14ac:dyDescent="0.2">
      <c r="A13" s="49">
        <v>1961</v>
      </c>
      <c r="B13" s="46">
        <v>2.302179159304174</v>
      </c>
      <c r="C13" s="46">
        <v>1.2151907518564209E-2</v>
      </c>
      <c r="D13" s="43"/>
      <c r="E13" s="43"/>
      <c r="F13" s="47"/>
      <c r="G13" s="48"/>
      <c r="H13" s="47"/>
      <c r="K13" s="53"/>
      <c r="L13" s="53"/>
    </row>
    <row r="14" spans="1:13" s="45" customFormat="1" x14ac:dyDescent="0.2">
      <c r="A14" s="49">
        <v>1962</v>
      </c>
      <c r="B14" s="46">
        <v>5.863870777221436</v>
      </c>
      <c r="C14" s="46">
        <v>-0.15077453466648205</v>
      </c>
      <c r="D14" s="43"/>
      <c r="E14" s="43"/>
      <c r="F14" s="47"/>
      <c r="G14" s="48"/>
      <c r="H14" s="47"/>
      <c r="K14" s="53"/>
      <c r="L14" s="53"/>
    </row>
    <row r="15" spans="1:13" s="45" customFormat="1" x14ac:dyDescent="0.2">
      <c r="A15" s="49">
        <v>1963</v>
      </c>
      <c r="B15" s="46">
        <v>4.2317637673640718</v>
      </c>
      <c r="C15" s="46">
        <v>-2.8997156285367698E-2</v>
      </c>
      <c r="D15" s="43"/>
      <c r="E15" s="43"/>
      <c r="F15" s="46"/>
      <c r="G15" s="48"/>
      <c r="K15" s="53"/>
      <c r="L15" s="53"/>
    </row>
    <row r="16" spans="1:13" s="45" customFormat="1" x14ac:dyDescent="0.2">
      <c r="A16" s="49">
        <v>1964</v>
      </c>
      <c r="B16" s="46">
        <v>5.639201472128974</v>
      </c>
      <c r="C16" s="46">
        <v>0.26166671381396767</v>
      </c>
      <c r="D16" s="43"/>
      <c r="E16" s="43"/>
      <c r="F16" s="52"/>
      <c r="G16" s="48"/>
      <c r="K16" s="54"/>
      <c r="L16" s="54"/>
    </row>
    <row r="17" spans="1:14" s="45" customFormat="1" x14ac:dyDescent="0.2">
      <c r="A17" s="49">
        <v>1965</v>
      </c>
      <c r="B17" s="46">
        <v>6.2019608043746288</v>
      </c>
      <c r="C17" s="46">
        <v>1.0832583442902943E-2</v>
      </c>
      <c r="D17" s="43"/>
      <c r="E17" s="43"/>
      <c r="F17" s="52"/>
      <c r="G17" s="48"/>
      <c r="K17" s="55"/>
      <c r="L17" s="55"/>
    </row>
    <row r="18" spans="1:14" s="45" customFormat="1" x14ac:dyDescent="0.2">
      <c r="A18" s="49">
        <v>1966</v>
      </c>
      <c r="B18" s="46">
        <v>6.3592393801263469</v>
      </c>
      <c r="C18" s="46">
        <v>-0.24878585181154284</v>
      </c>
      <c r="D18" s="43"/>
      <c r="E18" s="43"/>
      <c r="F18" s="52"/>
      <c r="G18" s="48"/>
      <c r="K18" s="55"/>
      <c r="L18" s="55"/>
    </row>
    <row r="19" spans="1:14" s="45" customFormat="1" x14ac:dyDescent="0.2">
      <c r="A19" s="49">
        <v>1967</v>
      </c>
      <c r="B19" s="46">
        <v>2.4757413341781387</v>
      </c>
      <c r="C19" s="46">
        <v>-0.31480414354232256</v>
      </c>
      <c r="D19" s="43"/>
      <c r="E19" s="43"/>
      <c r="F19" s="52"/>
      <c r="G19" s="48"/>
    </row>
    <row r="20" spans="1:14" s="45" customFormat="1" x14ac:dyDescent="0.2">
      <c r="A20" s="49">
        <v>1968</v>
      </c>
      <c r="B20" s="46">
        <v>4.6580810825702201</v>
      </c>
      <c r="C20" s="46">
        <v>-0.57508915411873596</v>
      </c>
      <c r="D20" s="43"/>
      <c r="E20" s="43"/>
      <c r="F20" s="52"/>
      <c r="G20" s="48"/>
    </row>
    <row r="21" spans="1:14" s="45" customFormat="1" x14ac:dyDescent="0.2">
      <c r="A21" s="49">
        <v>1969</v>
      </c>
      <c r="B21" s="46">
        <v>2.9934845944900701</v>
      </c>
      <c r="C21" s="46">
        <v>-0.5587741428886086</v>
      </c>
      <c r="D21" s="43"/>
      <c r="E21" s="43"/>
      <c r="F21" s="52"/>
      <c r="G21" s="48"/>
    </row>
    <row r="22" spans="1:14" s="45" customFormat="1" x14ac:dyDescent="0.2">
      <c r="A22" s="49">
        <v>1970</v>
      </c>
      <c r="B22" s="46">
        <v>0.18532964248851869</v>
      </c>
      <c r="C22" s="46">
        <v>-0.36611777272680801</v>
      </c>
      <c r="D22" s="43"/>
      <c r="E22" s="43"/>
      <c r="F22" s="52"/>
      <c r="G22" s="48"/>
    </row>
    <row r="23" spans="1:14" s="45" customFormat="1" x14ac:dyDescent="0.2">
      <c r="A23" s="49">
        <v>1971</v>
      </c>
      <c r="B23" s="46">
        <v>3.2886510525507617</v>
      </c>
      <c r="C23" s="46">
        <v>-0.75212117524930844</v>
      </c>
      <c r="D23" s="43"/>
      <c r="E23" s="43"/>
      <c r="F23" s="52"/>
      <c r="G23" s="48"/>
    </row>
    <row r="24" spans="1:14" s="45" customFormat="1" x14ac:dyDescent="0.2">
      <c r="A24" s="49">
        <v>1972</v>
      </c>
      <c r="B24" s="46">
        <v>5.2862316907978268</v>
      </c>
      <c r="C24" s="46">
        <v>-1.0994192605089719</v>
      </c>
      <c r="D24" s="43"/>
      <c r="E24" s="43"/>
      <c r="F24" s="52"/>
      <c r="G24" s="48"/>
    </row>
    <row r="25" spans="1:14" s="45" customFormat="1" x14ac:dyDescent="0.2">
      <c r="A25" s="49">
        <v>1973</v>
      </c>
      <c r="B25" s="46">
        <v>5.6124329054444644</v>
      </c>
      <c r="C25" s="46">
        <v>-0.35290456885925514</v>
      </c>
      <c r="D25" s="43"/>
      <c r="E25" s="43"/>
      <c r="F25" s="52"/>
      <c r="G25" s="48"/>
    </row>
    <row r="26" spans="1:14" s="45" customFormat="1" x14ac:dyDescent="0.2">
      <c r="A26" s="49">
        <v>1974</v>
      </c>
      <c r="B26" s="46">
        <v>-0.59288891488016304</v>
      </c>
      <c r="C26" s="46">
        <v>-0.87971782955117206</v>
      </c>
      <c r="D26" s="43"/>
      <c r="E26" s="43"/>
      <c r="F26" s="52"/>
      <c r="G26" s="48"/>
    </row>
    <row r="27" spans="1:14" s="45" customFormat="1" x14ac:dyDescent="0.2">
      <c r="A27" s="49">
        <v>1975</v>
      </c>
      <c r="B27" s="46">
        <v>-0.35681592204568346</v>
      </c>
      <c r="C27" s="46">
        <v>0.31769485571747075</v>
      </c>
      <c r="D27" s="46"/>
      <c r="E27" s="46"/>
      <c r="F27" s="52"/>
      <c r="G27" s="48"/>
    </row>
    <row r="28" spans="1:14" s="45" customFormat="1" x14ac:dyDescent="0.2">
      <c r="A28" s="49">
        <v>1976</v>
      </c>
      <c r="B28" s="46">
        <v>5.415097573830252</v>
      </c>
      <c r="C28" s="46">
        <v>-0.62918519879661283</v>
      </c>
      <c r="D28" s="46"/>
      <c r="E28" s="46"/>
      <c r="F28" s="52">
        <v>19.85511779848639</v>
      </c>
      <c r="G28" s="52">
        <v>15.54976506852738</v>
      </c>
      <c r="M28" s="51">
        <v>17.494770000000003</v>
      </c>
    </row>
    <row r="29" spans="1:14" s="45" customFormat="1" x14ac:dyDescent="0.2">
      <c r="A29" s="49">
        <v>1977</v>
      </c>
      <c r="B29" s="46">
        <v>4.5347048796523737</v>
      </c>
      <c r="C29" s="46">
        <v>-1.5587020653955443</v>
      </c>
      <c r="D29" s="46">
        <v>8.1971948443595775</v>
      </c>
      <c r="E29" s="46">
        <v>4.5995039913602787</v>
      </c>
      <c r="F29" s="52">
        <v>20.59358998235577</v>
      </c>
      <c r="G29" s="52">
        <v>15.861806389360519</v>
      </c>
      <c r="M29" s="51">
        <v>15.035889999999998</v>
      </c>
    </row>
    <row r="30" spans="1:14" s="45" customFormat="1" x14ac:dyDescent="0.2">
      <c r="A30" s="49">
        <v>1978</v>
      </c>
      <c r="B30" s="46">
        <v>5.3683354407857209</v>
      </c>
      <c r="C30" s="46">
        <v>-1.5098628102351819</v>
      </c>
      <c r="D30" s="46">
        <v>9.1372685994503016</v>
      </c>
      <c r="E30" s="46">
        <v>6.1109272951674045</v>
      </c>
      <c r="F30" s="52">
        <v>22.341960987571422</v>
      </c>
      <c r="G30" s="52">
        <v>16.8944703267363</v>
      </c>
      <c r="M30" s="51">
        <v>12.577</v>
      </c>
    </row>
    <row r="31" spans="1:14" s="45" customFormat="1" x14ac:dyDescent="0.2">
      <c r="A31" s="49">
        <v>1979</v>
      </c>
      <c r="B31" s="46">
        <v>3.1338176023353981</v>
      </c>
      <c r="C31" s="46">
        <v>-1.1838611021408354</v>
      </c>
      <c r="D31" s="46">
        <v>10.964621913595529</v>
      </c>
      <c r="E31" s="46">
        <v>7.4870698701371055</v>
      </c>
      <c r="F31" s="52">
        <v>25.851870144178712</v>
      </c>
      <c r="G31" s="52">
        <v>17.028284862184904</v>
      </c>
      <c r="M31" s="52">
        <v>13.118119999999999</v>
      </c>
    </row>
    <row r="32" spans="1:14" x14ac:dyDescent="0.2">
      <c r="A32" s="49">
        <v>1980</v>
      </c>
      <c r="B32" s="46">
        <v>-0.24464654600304669</v>
      </c>
      <c r="C32" s="46">
        <v>-0.96968532476266167</v>
      </c>
      <c r="D32" s="46">
        <v>9.4705618932927624</v>
      </c>
      <c r="E32" s="46">
        <v>8.4227961898329387</v>
      </c>
      <c r="F32" s="52">
        <v>29.313199241914777</v>
      </c>
      <c r="G32" s="52">
        <v>18.94238377627752</v>
      </c>
      <c r="H32" s="56">
        <v>105.09347992550859</v>
      </c>
      <c r="M32" s="52">
        <v>12.659229999999999</v>
      </c>
      <c r="N32" s="45"/>
    </row>
    <row r="33" spans="1:14" x14ac:dyDescent="0.2">
      <c r="A33" s="49">
        <v>1981</v>
      </c>
      <c r="B33" s="46">
        <v>2.5613288634152909</v>
      </c>
      <c r="C33" s="46">
        <v>-0.86802971083324243</v>
      </c>
      <c r="D33" s="46">
        <v>9.3855655881680509</v>
      </c>
      <c r="E33" s="46">
        <v>9.0012486088446728</v>
      </c>
      <c r="F33" s="52">
        <v>25.940702907239295</v>
      </c>
      <c r="G33" s="52">
        <v>18.871393201389001</v>
      </c>
      <c r="H33" s="56">
        <v>115.80574053207006</v>
      </c>
      <c r="M33" s="52">
        <v>6.2003500000000003</v>
      </c>
      <c r="N33" s="45"/>
    </row>
    <row r="34" spans="1:14" x14ac:dyDescent="0.2">
      <c r="A34" s="49">
        <v>1982</v>
      </c>
      <c r="B34" s="46">
        <v>-1.929646551551123</v>
      </c>
      <c r="C34" s="46">
        <v>-1.2167414050822121</v>
      </c>
      <c r="D34" s="46">
        <v>10.934597347003365</v>
      </c>
      <c r="E34" s="46">
        <v>9.555040504896116</v>
      </c>
      <c r="F34" s="52">
        <v>30.802929745889386</v>
      </c>
      <c r="G34" s="52">
        <v>23.676890881913302</v>
      </c>
      <c r="H34" s="56">
        <v>129.56830772811341</v>
      </c>
      <c r="M34" s="52">
        <v>7.74146</v>
      </c>
      <c r="N34" s="45"/>
    </row>
    <row r="35" spans="1:14" x14ac:dyDescent="0.2">
      <c r="A35" s="49">
        <v>1983</v>
      </c>
      <c r="B35" s="46">
        <v>4.528648150172998</v>
      </c>
      <c r="C35" s="46">
        <v>-2.0636454217488405</v>
      </c>
      <c r="D35" s="46">
        <v>9.0389878660481031</v>
      </c>
      <c r="E35" s="46">
        <v>7.3035698103817204</v>
      </c>
      <c r="F35" s="52">
        <v>33.16697474660711</v>
      </c>
      <c r="G35" s="52">
        <v>25.979371242054633</v>
      </c>
      <c r="H35" s="56">
        <v>135.67964989737416</v>
      </c>
      <c r="M35" s="52">
        <v>6.2825800000000003</v>
      </c>
      <c r="N35" s="45"/>
    </row>
    <row r="36" spans="1:14" x14ac:dyDescent="0.2">
      <c r="A36" s="49">
        <v>1984</v>
      </c>
      <c r="B36" s="46">
        <v>7.0075422341224325</v>
      </c>
      <c r="C36" s="46">
        <v>-3.2026134085678222</v>
      </c>
      <c r="D36" s="46">
        <v>9.1904892370152886</v>
      </c>
      <c r="E36" s="46">
        <v>8.175351828281233</v>
      </c>
      <c r="F36" s="52">
        <v>30.056128888558913</v>
      </c>
      <c r="G36" s="52">
        <v>26.587917935011262</v>
      </c>
      <c r="H36" s="56">
        <v>143.96330184075686</v>
      </c>
      <c r="M36" s="52">
        <v>-0.17630000000000001</v>
      </c>
      <c r="N36" s="45"/>
    </row>
    <row r="37" spans="1:14" x14ac:dyDescent="0.2">
      <c r="A37" s="49">
        <v>1985</v>
      </c>
      <c r="B37" s="46">
        <v>4.1511253531014702</v>
      </c>
      <c r="C37" s="46">
        <v>-3.3100592396618165</v>
      </c>
      <c r="D37" s="46">
        <v>8.3596404632363335</v>
      </c>
      <c r="E37" s="46">
        <v>7.136107772814869</v>
      </c>
      <c r="F37" s="52">
        <v>32.025145223442806</v>
      </c>
      <c r="G37" s="52">
        <v>29.626088456893079</v>
      </c>
      <c r="H37" s="56">
        <v>149.025644655496</v>
      </c>
      <c r="M37" s="52">
        <v>-1.6351899999999999</v>
      </c>
      <c r="N37" s="45"/>
    </row>
    <row r="38" spans="1:14" x14ac:dyDescent="0.2">
      <c r="A38" s="49">
        <v>1986</v>
      </c>
      <c r="B38" s="46">
        <v>3.4518092768147213</v>
      </c>
      <c r="C38" s="46">
        <v>-3.543868631028567</v>
      </c>
      <c r="D38" s="46">
        <v>7.2451436716348097</v>
      </c>
      <c r="E38" s="46">
        <v>6.6514031458228757</v>
      </c>
      <c r="F38" s="52">
        <v>36.594123253724028</v>
      </c>
      <c r="G38" s="52">
        <v>34.214405925764545</v>
      </c>
      <c r="H38" s="56">
        <v>125.20463070029449</v>
      </c>
      <c r="M38" s="52">
        <v>-9.4079999999999997E-2</v>
      </c>
      <c r="N38" s="45"/>
    </row>
    <row r="39" spans="1:14" x14ac:dyDescent="0.2">
      <c r="A39" s="49">
        <v>1987</v>
      </c>
      <c r="B39" s="46">
        <v>3.4030457982176188</v>
      </c>
      <c r="C39" s="46">
        <v>-3.5922570312459898</v>
      </c>
      <c r="D39" s="46">
        <v>6.5335286196670781</v>
      </c>
      <c r="E39" s="46">
        <v>6.1087021361792004</v>
      </c>
      <c r="F39" s="52">
        <v>37.990359788305462</v>
      </c>
      <c r="G39" s="52">
        <v>36.76626849888865</v>
      </c>
      <c r="H39" s="56">
        <v>112.69140634730213</v>
      </c>
      <c r="M39" s="52">
        <v>-2.5529600000000001</v>
      </c>
      <c r="N39" s="45"/>
    </row>
    <row r="40" spans="1:14" x14ac:dyDescent="0.2">
      <c r="A40" s="49">
        <v>1988</v>
      </c>
      <c r="B40" s="46">
        <v>4.1180978844364446</v>
      </c>
      <c r="C40" s="46">
        <v>-2.6623830941672018</v>
      </c>
      <c r="D40" s="46">
        <v>7.3609484529068459</v>
      </c>
      <c r="E40" s="46">
        <v>6.6028284989184209</v>
      </c>
      <c r="F40" s="52">
        <v>39.958135218105234</v>
      </c>
      <c r="G40" s="52">
        <v>39.54921586825634</v>
      </c>
      <c r="H40" s="56">
        <v>106.1675546529455</v>
      </c>
      <c r="M40" s="52">
        <v>-4.0118499999999999</v>
      </c>
      <c r="N40" s="45"/>
    </row>
    <row r="41" spans="1:14" x14ac:dyDescent="0.2">
      <c r="A41" s="49">
        <v>1989</v>
      </c>
      <c r="B41" s="46">
        <v>3.6140571705596258</v>
      </c>
      <c r="C41" s="46">
        <v>-2.1087897909044311</v>
      </c>
      <c r="D41" s="46">
        <v>7.5729801379203279</v>
      </c>
      <c r="E41" s="46">
        <v>6.7396609343844824</v>
      </c>
      <c r="F41" s="52">
        <v>43.263870477402477</v>
      </c>
      <c r="G41" s="52">
        <v>43.859748661116711</v>
      </c>
      <c r="H41" s="56">
        <v>109.62125175804033</v>
      </c>
      <c r="I41" s="52">
        <f>'Total Returns'!J14*100</f>
        <v>11.3561655042139</v>
      </c>
      <c r="J41" s="56">
        <f>'Total Returns'!S14*100</f>
        <v>11.439109813712008</v>
      </c>
      <c r="K41" s="56">
        <f>'Total Returns'!H14*100</f>
        <v>11.009534062338865</v>
      </c>
      <c r="L41" s="56">
        <f>'Total Returns'!Q14*100</f>
        <v>11.389075985080035</v>
      </c>
      <c r="M41" s="52">
        <v>-4.4707299999999996</v>
      </c>
      <c r="N41" s="45"/>
    </row>
    <row r="42" spans="1:14" x14ac:dyDescent="0.2">
      <c r="A42" s="49">
        <v>1990</v>
      </c>
      <c r="B42" s="46">
        <v>1.9012601063669976</v>
      </c>
      <c r="C42" s="46">
        <v>-1.7980207623451498</v>
      </c>
      <c r="D42" s="46">
        <v>6.864554507407977</v>
      </c>
      <c r="E42" s="46">
        <v>5.6784708328565907</v>
      </c>
      <c r="F42" s="52">
        <v>40.398422964842823</v>
      </c>
      <c r="G42" s="52">
        <v>42.898985295777713</v>
      </c>
      <c r="H42" s="56">
        <v>104.53540320354448</v>
      </c>
      <c r="I42" s="52">
        <f>'Total Returns'!J15*100</f>
        <v>5.6157915386736885</v>
      </c>
      <c r="J42" s="56">
        <f>'Total Returns'!S15*100</f>
        <v>3.3052900949960899</v>
      </c>
      <c r="K42" s="56">
        <f>'Total Returns'!H15*100</f>
        <v>8.0973094586550936</v>
      </c>
      <c r="L42" s="56">
        <f>'Total Returns'!Q15*100</f>
        <v>3.7474918296232547</v>
      </c>
      <c r="M42" s="52">
        <v>-10.92962</v>
      </c>
      <c r="N42" s="45"/>
    </row>
    <row r="43" spans="1:14" x14ac:dyDescent="0.2">
      <c r="A43" s="49">
        <v>1991</v>
      </c>
      <c r="B43" s="46">
        <v>-7.3728809799078476E-2</v>
      </c>
      <c r="C43" s="46">
        <v>-0.34393955345356775</v>
      </c>
      <c r="D43" s="46">
        <v>6.1750278509205403</v>
      </c>
      <c r="E43" s="46">
        <v>4.911753611089682</v>
      </c>
      <c r="F43" s="52">
        <v>42.203642665673257</v>
      </c>
      <c r="G43" s="52">
        <v>46.144556652440457</v>
      </c>
      <c r="H43" s="56">
        <v>103.15500909484986</v>
      </c>
      <c r="I43" s="52">
        <f>'Total Returns'!J16*100</f>
        <v>8.0020351961664993</v>
      </c>
      <c r="J43" s="56">
        <f>'Total Returns'!S16*100</f>
        <v>7.4321968210500673</v>
      </c>
      <c r="K43" s="56">
        <f>'Total Returns'!H16*100</f>
        <v>8.0740947563893286</v>
      </c>
      <c r="L43" s="56">
        <f>'Total Returns'!Q16*100</f>
        <v>7.3286033127683368</v>
      </c>
      <c r="M43" s="52">
        <v>-12.388499999999999</v>
      </c>
      <c r="N43" s="45"/>
    </row>
    <row r="44" spans="1:14" x14ac:dyDescent="0.2">
      <c r="A44" s="49">
        <v>1992</v>
      </c>
      <c r="B44" s="46">
        <v>3.4933602873921998</v>
      </c>
      <c r="C44" s="46">
        <v>-1.1598642056489226</v>
      </c>
      <c r="D44" s="46">
        <v>5.1823808628515273</v>
      </c>
      <c r="E44" s="46">
        <v>3.913811917522799</v>
      </c>
      <c r="F44" s="52">
        <v>39.931338216628696</v>
      </c>
      <c r="G44" s="52">
        <v>46.539522578869295</v>
      </c>
      <c r="H44" s="56">
        <v>100.69158598296025</v>
      </c>
      <c r="I44" s="52">
        <f>'Total Returns'!J17*100</f>
        <v>6.6426576378346578</v>
      </c>
      <c r="J44" s="56">
        <f>'Total Returns'!S17*100</f>
        <v>4.1132876936936125</v>
      </c>
      <c r="K44" s="56">
        <f>'Total Returns'!H17*100</f>
        <v>3.9437210144622785</v>
      </c>
      <c r="L44" s="56">
        <f>'Total Returns'!Q17*100</f>
        <v>3.7691289022220116</v>
      </c>
      <c r="M44" s="52">
        <v>-17.847390000000001</v>
      </c>
      <c r="N44" s="45"/>
    </row>
    <row r="45" spans="1:14" x14ac:dyDescent="0.2">
      <c r="A45" s="49">
        <v>1993</v>
      </c>
      <c r="B45" s="46">
        <v>2.7088743282384087</v>
      </c>
      <c r="C45" s="46">
        <v>-1.6010292642505124</v>
      </c>
      <c r="D45" s="46">
        <v>5.268775614620143</v>
      </c>
      <c r="E45" s="46">
        <v>3.7123691569055222</v>
      </c>
      <c r="F45" s="52">
        <v>47.025353627865734</v>
      </c>
      <c r="G45" s="52">
        <v>48.795629988224519</v>
      </c>
      <c r="H45" s="56">
        <v>103.71017703016912</v>
      </c>
      <c r="I45" s="52">
        <f>'Total Returns'!J18*100</f>
        <v>15.430109480270641</v>
      </c>
      <c r="J45" s="56">
        <f>'Total Returns'!S18*100</f>
        <v>4.5498174839163887</v>
      </c>
      <c r="K45" s="56">
        <f>'Total Returns'!H18*100</f>
        <v>14.49408256391129</v>
      </c>
      <c r="L45" s="56">
        <f>'Total Returns'!Q18*100</f>
        <v>4.2661102104918278</v>
      </c>
      <c r="M45" s="52">
        <v>-14.306269999999998</v>
      </c>
      <c r="N45" s="45"/>
    </row>
    <row r="46" spans="1:14" x14ac:dyDescent="0.2">
      <c r="A46" s="49">
        <v>1994</v>
      </c>
      <c r="B46" s="46">
        <v>3.9585225415178726</v>
      </c>
      <c r="C46" s="46">
        <v>-1.8985124046095279</v>
      </c>
      <c r="D46" s="46">
        <v>5.1074824839539987</v>
      </c>
      <c r="E46" s="46">
        <v>4.4241490380852762</v>
      </c>
      <c r="F46" s="52">
        <v>46.993333356136979</v>
      </c>
      <c r="G46" s="52">
        <v>48.502628689486272</v>
      </c>
      <c r="H46" s="56">
        <v>103.13824930396169</v>
      </c>
      <c r="I46" s="52">
        <f>'Total Returns'!J19*100</f>
        <v>4.9726129086129438</v>
      </c>
      <c r="J46" s="56">
        <f>'Total Returns'!S19*100</f>
        <v>2.2184077304694854</v>
      </c>
      <c r="K46" s="56">
        <f>'Total Returns'!H19*100</f>
        <v>7.0383941542280199</v>
      </c>
      <c r="L46" s="56">
        <f>'Total Returns'!Q19*100</f>
        <v>2.6363849571592577</v>
      </c>
      <c r="M46" s="52">
        <v>-17.765159999999998</v>
      </c>
      <c r="N46" s="45"/>
    </row>
    <row r="47" spans="1:14" x14ac:dyDescent="0.2">
      <c r="A47" s="49">
        <v>1995</v>
      </c>
      <c r="B47" s="46">
        <v>2.6824050283508427</v>
      </c>
      <c r="C47" s="46">
        <v>-1.7544509756590836</v>
      </c>
      <c r="D47" s="46">
        <v>6.0532920438410329</v>
      </c>
      <c r="E47" s="46">
        <v>5.2915029895339156</v>
      </c>
      <c r="F47" s="52">
        <v>53.423124849133288</v>
      </c>
      <c r="G47" s="52">
        <v>57.044800073068416</v>
      </c>
      <c r="H47" s="56">
        <v>99.666197064992772</v>
      </c>
      <c r="I47" s="52">
        <f>'Total Returns'!J20*100</f>
        <v>9.8901652488027043</v>
      </c>
      <c r="J47" s="56">
        <f>'Total Returns'!S20*100</f>
        <v>10.734211036249484</v>
      </c>
      <c r="K47" s="56">
        <f>'Total Returns'!H20*100</f>
        <v>10.838348504253997</v>
      </c>
      <c r="L47" s="56">
        <f>'Total Returns'!Q20*100</f>
        <v>11.090084509299428</v>
      </c>
      <c r="M47" s="52">
        <v>-15.22405</v>
      </c>
      <c r="N47" s="45"/>
    </row>
    <row r="48" spans="1:14" x14ac:dyDescent="0.2">
      <c r="A48" s="49">
        <v>1996</v>
      </c>
      <c r="B48" s="46">
        <v>3.7258809762095169</v>
      </c>
      <c r="C48" s="46">
        <v>-1.8158743483937076</v>
      </c>
      <c r="D48" s="46">
        <v>5.4482896852795752</v>
      </c>
      <c r="E48" s="46">
        <v>4.6062643882206293</v>
      </c>
      <c r="F48" s="52">
        <v>59.156697231849932</v>
      </c>
      <c r="G48" s="52">
        <v>63.209770159286684</v>
      </c>
      <c r="H48" s="56">
        <v>102.65373631362074</v>
      </c>
      <c r="I48" s="52">
        <f>'Total Returns'!J21*100</f>
        <v>10.571397723618068</v>
      </c>
      <c r="J48" s="56">
        <f>'Total Returns'!S21*100</f>
        <v>5.6086408308148279</v>
      </c>
      <c r="K48" s="56">
        <f>'Total Returns'!H21*100</f>
        <v>9.1455136096037801</v>
      </c>
      <c r="L48" s="56">
        <f>'Total Returns'!Q21*100</f>
        <v>5.3828244811686625</v>
      </c>
      <c r="M48" s="52">
        <v>-12.682930000000001</v>
      </c>
      <c r="N48" s="45"/>
    </row>
    <row r="49" spans="1:14" x14ac:dyDescent="0.2">
      <c r="A49" s="49">
        <v>1997</v>
      </c>
      <c r="B49" s="46">
        <v>4.3890475739152279</v>
      </c>
      <c r="C49" s="46">
        <v>-1.7811413685852107</v>
      </c>
      <c r="D49" s="46">
        <v>5.3310765202161745</v>
      </c>
      <c r="E49" s="46">
        <v>4.7485780105031949</v>
      </c>
      <c r="F49" s="52">
        <v>64.314316331775785</v>
      </c>
      <c r="G49" s="52">
        <v>73.470646829741455</v>
      </c>
      <c r="H49" s="56">
        <v>107.67066626235383</v>
      </c>
      <c r="I49" s="52">
        <f>'Total Returns'!J22*100</f>
        <v>10.610074319035855</v>
      </c>
      <c r="J49" s="56">
        <f>'Total Returns'!S22*100</f>
        <v>8.7039001626316246</v>
      </c>
      <c r="K49" s="56">
        <f>'Total Returns'!H22*100</f>
        <v>6.54606240378906</v>
      </c>
      <c r="L49" s="56">
        <f>'Total Returns'!Q22*100</f>
        <v>8.0963808036783984</v>
      </c>
      <c r="M49" s="52">
        <v>-11.141810000000001</v>
      </c>
      <c r="N49" s="45"/>
    </row>
    <row r="50" spans="1:14" x14ac:dyDescent="0.2">
      <c r="A50" s="49">
        <v>1998</v>
      </c>
      <c r="B50" s="46">
        <v>4.3536061406195259</v>
      </c>
      <c r="C50" s="46">
        <v>-2.4131189385146028</v>
      </c>
      <c r="D50" s="46">
        <v>4.736166443032233</v>
      </c>
      <c r="E50" s="46">
        <v>4.0794887830070889</v>
      </c>
      <c r="F50" s="52">
        <v>70.068378231187737</v>
      </c>
      <c r="G50" s="52">
        <v>81.442104047133128</v>
      </c>
      <c r="H50" s="56">
        <v>115.3228179605796</v>
      </c>
      <c r="I50" s="52">
        <f>'Total Returns'!J23*100</f>
        <v>7.5797654947562911</v>
      </c>
      <c r="J50" s="56">
        <f>'Total Returns'!S23*100</f>
        <v>7.1684244102584245</v>
      </c>
      <c r="K50" s="56">
        <f>'Total Returns'!H23*100</f>
        <v>8.4836835961952435</v>
      </c>
      <c r="L50" s="56">
        <f>'Total Returns'!Q23*100</f>
        <v>7.3728291236688381</v>
      </c>
      <c r="M50" s="52">
        <v>-8.6006999999999998</v>
      </c>
      <c r="N50" s="45"/>
    </row>
    <row r="51" spans="1:14" x14ac:dyDescent="0.2">
      <c r="A51" s="49">
        <v>1999</v>
      </c>
      <c r="B51" s="46">
        <v>4.5788784323837817</v>
      </c>
      <c r="C51" s="46">
        <v>-3.1826512259817559</v>
      </c>
      <c r="D51" s="46">
        <v>4.6151837802597013</v>
      </c>
      <c r="E51" s="46">
        <v>3.8128594913732492</v>
      </c>
      <c r="F51" s="52">
        <v>78.788308209872554</v>
      </c>
      <c r="G51" s="52">
        <v>89.163082098725482</v>
      </c>
      <c r="H51" s="56">
        <v>114.26815934947916</v>
      </c>
      <c r="I51" s="52">
        <f>'Total Returns'!J24*100</f>
        <v>12.620499689723905</v>
      </c>
      <c r="J51" s="56">
        <f>'Total Returns'!S24*100</f>
        <v>4.0611385177565875</v>
      </c>
      <c r="K51" s="56">
        <f>'Total Returns'!H24*100</f>
        <v>11.814174884204503</v>
      </c>
      <c r="L51" s="56">
        <f>'Total Returns'!Q24*100</f>
        <v>3.9664495690730135</v>
      </c>
      <c r="M51" s="52">
        <v>-3.05958</v>
      </c>
      <c r="N51" s="45"/>
    </row>
    <row r="52" spans="1:14" x14ac:dyDescent="0.2">
      <c r="A52" s="49">
        <v>2000</v>
      </c>
      <c r="B52" s="46">
        <v>4.0106002176221622</v>
      </c>
      <c r="C52" s="46">
        <v>-4.1803446850920052</v>
      </c>
      <c r="D52" s="46">
        <v>4.5631468094706316</v>
      </c>
      <c r="E52" s="46">
        <v>3.8166712197514712</v>
      </c>
      <c r="F52" s="52">
        <v>74.301738010160662</v>
      </c>
      <c r="G52" s="52">
        <v>89.244502783247043</v>
      </c>
      <c r="H52" s="56">
        <v>117.94503323647227</v>
      </c>
      <c r="I52" s="52">
        <f>'Total Returns'!J25*100</f>
        <v>3.4856416801061765</v>
      </c>
      <c r="J52" s="56">
        <f>'Total Returns'!S25*100</f>
        <v>1.8318128209384155</v>
      </c>
      <c r="K52" s="56">
        <f>'Total Returns'!H25*100</f>
        <v>-0.23467216880132535</v>
      </c>
      <c r="L52" s="56">
        <f>'Total Returns'!Q25*100</f>
        <v>1.3931839578295402</v>
      </c>
      <c r="M52" s="52">
        <v>-11.518470000000001</v>
      </c>
      <c r="N52" s="45"/>
    </row>
    <row r="53" spans="1:14" x14ac:dyDescent="0.2">
      <c r="A53" s="49">
        <v>2001</v>
      </c>
      <c r="B53" s="46">
        <v>0.97140836528240015</v>
      </c>
      <c r="C53" s="46">
        <v>-4.0016381365725753</v>
      </c>
      <c r="D53" s="46">
        <v>3.7968237606068387</v>
      </c>
      <c r="E53" s="46">
        <v>2.8459558741691948</v>
      </c>
      <c r="F53" s="52">
        <v>67.502646673241173</v>
      </c>
      <c r="G53" s="52">
        <v>89.109573919736007</v>
      </c>
      <c r="H53" s="56">
        <v>124.60465468807844</v>
      </c>
      <c r="I53" s="52">
        <f>'Total Returns'!J26*100</f>
        <v>0.95821252725907868</v>
      </c>
      <c r="J53" s="56">
        <f>'Total Returns'!S26*100</f>
        <v>0.84566852188228769</v>
      </c>
      <c r="K53" s="56">
        <f>'Total Returns'!H26*100</f>
        <v>-1.0802214386224049</v>
      </c>
      <c r="L53" s="56">
        <f>'Total Returns'!Q26*100</f>
        <v>0.59896380365285673</v>
      </c>
      <c r="M53" s="52">
        <v>-20.977350000000001</v>
      </c>
      <c r="N53" s="45"/>
    </row>
    <row r="54" spans="1:14" x14ac:dyDescent="0.2">
      <c r="A54" s="49">
        <v>2002</v>
      </c>
      <c r="B54" s="46">
        <v>1.7703934609896166</v>
      </c>
      <c r="C54" s="46">
        <v>-4.4022946884657514</v>
      </c>
      <c r="D54" s="46">
        <v>3.9473361688099056</v>
      </c>
      <c r="E54" s="46">
        <v>2.7283793944709163</v>
      </c>
      <c r="F54" s="52">
        <v>64.360381780046055</v>
      </c>
      <c r="G54" s="52">
        <v>86.322991749050914</v>
      </c>
      <c r="H54" s="56">
        <v>124.29689381798219</v>
      </c>
      <c r="I54" s="52">
        <f>'Total Returns'!J27*100</f>
        <v>1.7836024578773035</v>
      </c>
      <c r="J54" s="56">
        <f>'Total Returns'!S27*100</f>
        <v>-1.1420965021716145</v>
      </c>
      <c r="K54" s="56">
        <f>'Total Returns'!H27*100</f>
        <v>4.6612571918770929</v>
      </c>
      <c r="L54" s="56">
        <f>'Total Returns'!Q27*100</f>
        <v>-0.70184840857098285</v>
      </c>
      <c r="M54" s="52">
        <v>-28.436240000000002</v>
      </c>
      <c r="N54" s="45"/>
    </row>
    <row r="55" spans="1:14" x14ac:dyDescent="0.2">
      <c r="A55" s="49">
        <v>2003</v>
      </c>
      <c r="B55" s="46">
        <v>2.7681425981445074</v>
      </c>
      <c r="C55" s="46">
        <v>-4.9006943554569995</v>
      </c>
      <c r="D55" s="46">
        <v>4.5213352814869028</v>
      </c>
      <c r="E55" s="46">
        <v>2.9297859011147014</v>
      </c>
      <c r="F55" s="52">
        <v>74.895121267866571</v>
      </c>
      <c r="G55" s="52">
        <v>94.815873091717037</v>
      </c>
      <c r="H55" s="56">
        <v>116.3795252006182</v>
      </c>
      <c r="I55" s="52">
        <f>'Total Returns'!J28*100</f>
        <v>14.196235486711862</v>
      </c>
      <c r="J55" s="56">
        <f>'Total Returns'!S28*100</f>
        <v>7.7086394270829128</v>
      </c>
      <c r="K55" s="56">
        <f>'Total Returns'!H28*100</f>
        <v>20.889873234462133</v>
      </c>
      <c r="L55" s="56">
        <f>'Total Returns'!Q28*100</f>
        <v>8.4183493076363103</v>
      </c>
      <c r="M55" s="52">
        <v>-20.895119999999999</v>
      </c>
      <c r="N55" s="45"/>
    </row>
    <row r="56" spans="1:14" x14ac:dyDescent="0.2">
      <c r="A56" s="49">
        <v>2004</v>
      </c>
      <c r="B56" s="46">
        <v>3.7155902452514766</v>
      </c>
      <c r="C56" s="46">
        <v>-5.6855418668545834</v>
      </c>
      <c r="D56" s="46">
        <v>4.7535628010548026</v>
      </c>
      <c r="E56" s="46">
        <v>3.1823447866234797</v>
      </c>
      <c r="F56" s="52">
        <v>86.265317303364384</v>
      </c>
      <c r="G56" s="52">
        <v>105.51913759147205</v>
      </c>
      <c r="H56" s="56">
        <v>110.92573711486489</v>
      </c>
      <c r="I56" s="52">
        <f>'Total Returns'!J29*100</f>
        <v>11.491587470669497</v>
      </c>
      <c r="J56" s="56">
        <f>'Total Returns'!S29*100</f>
        <v>6.7872845489375884</v>
      </c>
      <c r="K56" s="56">
        <f>'Total Returns'!H29*100</f>
        <v>14.985222740463012</v>
      </c>
      <c r="L56" s="56">
        <f>'Total Returns'!Q29*100</f>
        <v>7.1402088471250567</v>
      </c>
      <c r="M56" s="52">
        <v>-13.353999999999999</v>
      </c>
      <c r="N56" s="45"/>
    </row>
    <row r="57" spans="1:14" x14ac:dyDescent="0.2">
      <c r="A57" s="49">
        <v>2005</v>
      </c>
      <c r="B57" s="46">
        <v>3.29063911965779</v>
      </c>
      <c r="C57" s="46">
        <v>-6.2096046190152521</v>
      </c>
      <c r="D57" s="46">
        <v>4.9726203954524539</v>
      </c>
      <c r="E57" s="46">
        <v>3.5598444892744969</v>
      </c>
      <c r="F57" s="52">
        <v>102.0108983709723</v>
      </c>
      <c r="G57" s="52">
        <v>116.19989766070704</v>
      </c>
      <c r="H57" s="56">
        <v>109.36734479554779</v>
      </c>
      <c r="I57" s="52">
        <f>'Total Returns'!J30*100</f>
        <v>18.202312507481317</v>
      </c>
      <c r="J57" s="56">
        <f>'Total Returns'!S30*100</f>
        <v>2.8716761929311811</v>
      </c>
      <c r="K57" s="56">
        <f>'Total Returns'!H30*100</f>
        <v>14.165434948006681</v>
      </c>
      <c r="L57" s="56">
        <f>'Total Returns'!Q30*100</f>
        <v>2.49356289411176</v>
      </c>
      <c r="M57" s="52">
        <v>-0.81289</v>
      </c>
      <c r="N57" s="45"/>
    </row>
    <row r="58" spans="1:14" x14ac:dyDescent="0.2">
      <c r="A58" s="49">
        <v>2006</v>
      </c>
      <c r="B58" s="46">
        <v>2.6315255465329201</v>
      </c>
      <c r="C58" s="46">
        <v>-6.1350327297396774</v>
      </c>
      <c r="D58" s="46">
        <v>5.0294590411648032</v>
      </c>
      <c r="E58" s="46">
        <v>4.1392410759362637</v>
      </c>
      <c r="F58" s="52">
        <v>118.43227072943657</v>
      </c>
      <c r="G58" s="52">
        <v>131.4842846729552</v>
      </c>
      <c r="H58" s="56">
        <v>108.74844498089443</v>
      </c>
      <c r="I58" s="52">
        <f>'Total Returns'!J31*100</f>
        <v>15.514681902698072</v>
      </c>
      <c r="J58" s="56">
        <f>'Total Returns'!S31*100</f>
        <v>9.948790608442696</v>
      </c>
      <c r="K58" s="56">
        <f>'Total Returns'!H31*100</f>
        <v>18.801449494868145</v>
      </c>
      <c r="L58" s="56">
        <f>'Total Returns'!Q31*100</f>
        <v>10.254193038522654</v>
      </c>
      <c r="M58" s="52">
        <v>11.72822</v>
      </c>
      <c r="N58" s="45"/>
    </row>
    <row r="59" spans="1:14" x14ac:dyDescent="0.2">
      <c r="A59" s="49">
        <v>2007</v>
      </c>
      <c r="B59" s="46">
        <v>1.763162651889516</v>
      </c>
      <c r="C59" s="46">
        <v>-5.6587251016655014</v>
      </c>
      <c r="D59" s="46">
        <v>5.0018916516450203</v>
      </c>
      <c r="E59" s="46">
        <v>3.9683553953684676</v>
      </c>
      <c r="F59" s="52">
        <v>143.01035563498849</v>
      </c>
      <c r="G59" s="52">
        <v>151.84808281745106</v>
      </c>
      <c r="H59" s="56">
        <v>103.62168411025165</v>
      </c>
      <c r="I59" s="52">
        <f>'Total Returns'!J32*100</f>
        <v>9.7729096289285966</v>
      </c>
      <c r="J59" s="56">
        <f>'Total Returns'!S32*100</f>
        <v>5.3460963669793173</v>
      </c>
      <c r="K59" s="56">
        <f>'Total Returns'!H32*100</f>
        <v>14.396166162597668</v>
      </c>
      <c r="L59" s="56">
        <f>'Total Returns'!Q32*100</f>
        <v>5.8035027038699809</v>
      </c>
      <c r="M59" s="52">
        <v>33.269330000000004</v>
      </c>
      <c r="N59" s="45"/>
    </row>
    <row r="60" spans="1:14" x14ac:dyDescent="0.2">
      <c r="A60" s="49">
        <v>2008</v>
      </c>
      <c r="B60" s="46">
        <v>-0.29204718758304438</v>
      </c>
      <c r="C60" s="46">
        <v>-5.6862637857265392</v>
      </c>
      <c r="D60" s="46">
        <v>3.8348203854346874</v>
      </c>
      <c r="E60" s="46">
        <v>2.9708371397054782</v>
      </c>
      <c r="F60" s="52">
        <v>131.96532952408776</v>
      </c>
      <c r="G60" s="52">
        <v>159.10995459818631</v>
      </c>
      <c r="H60" s="56">
        <v>99.54347443680642</v>
      </c>
      <c r="I60" s="52">
        <f>'Total Returns'!J33*100</f>
        <v>-15.539352419236552</v>
      </c>
      <c r="J60" s="56">
        <f>'Total Returns'!S33*100</f>
        <v>-8.5513061248059774</v>
      </c>
      <c r="K60" s="56">
        <f>'Total Returns'!H33*100</f>
        <v>-19.740377815451975</v>
      </c>
      <c r="L60" s="56">
        <f>'Total Returns'!Q33*100</f>
        <v>-9.0068074093731418</v>
      </c>
      <c r="M60" s="52">
        <v>18.810460000000003</v>
      </c>
      <c r="N60" s="45"/>
    </row>
    <row r="61" spans="1:14" x14ac:dyDescent="0.2">
      <c r="A61" s="49">
        <v>2009</v>
      </c>
      <c r="B61" s="46">
        <v>-2.8147999471467955</v>
      </c>
      <c r="C61" s="46">
        <v>-3.5204777121416768</v>
      </c>
      <c r="D61" s="46">
        <v>3.1732663044900509</v>
      </c>
      <c r="E61" s="46">
        <v>2.1024801150034902</v>
      </c>
      <c r="F61" s="52">
        <v>134.73076849721454</v>
      </c>
      <c r="G61" s="52">
        <v>152.95447412999414</v>
      </c>
      <c r="H61" s="56">
        <v>104.03831142779137</v>
      </c>
      <c r="I61" s="52">
        <f>'Total Returns'!J34*100</f>
        <v>19.847309021997493</v>
      </c>
      <c r="J61" s="56">
        <f>'Total Returns'!S34*100</f>
        <v>7.6231389237953584</v>
      </c>
      <c r="K61" s="56">
        <f>'Total Returns'!H34*100</f>
        <v>23.563099722476956</v>
      </c>
      <c r="L61" s="56">
        <f>'Total Returns'!Q34*100</f>
        <v>8.1183585602707087</v>
      </c>
      <c r="M61" s="52">
        <v>18.351569999999999</v>
      </c>
      <c r="N61" s="45"/>
    </row>
    <row r="62" spans="1:14" x14ac:dyDescent="0.2">
      <c r="A62" s="49">
        <v>2010</v>
      </c>
      <c r="B62" s="46">
        <v>2.5002543729366167</v>
      </c>
      <c r="C62" s="46">
        <v>-4.1406471358691297</v>
      </c>
      <c r="D62" s="46">
        <v>3.4693622109751852</v>
      </c>
      <c r="E62" s="46">
        <v>2.2633048199841688</v>
      </c>
      <c r="F62" s="52">
        <v>145.46408141990327</v>
      </c>
      <c r="G62" s="52">
        <v>162.24917136671033</v>
      </c>
      <c r="H62" s="56">
        <v>100</v>
      </c>
      <c r="I62" s="52">
        <f>'Total Returns'!J35*100</f>
        <v>11.875482803716391</v>
      </c>
      <c r="J62" s="56">
        <f>'Total Returns'!S35*100</f>
        <v>6.1952610483057073</v>
      </c>
      <c r="K62" s="56">
        <f>'Total Returns'!H35*100</f>
        <v>11.733584343631428</v>
      </c>
      <c r="L62" s="56">
        <f>'Total Returns'!Q35*100</f>
        <v>6.1490413118127663</v>
      </c>
      <c r="M62" s="52">
        <v>24.892690000000002</v>
      </c>
      <c r="N62" s="45"/>
    </row>
    <row r="63" spans="1:14" x14ac:dyDescent="0.2">
      <c r="A63" s="49">
        <v>2011</v>
      </c>
      <c r="B63" s="46">
        <v>1.5888941224226016</v>
      </c>
      <c r="C63" s="46">
        <v>-4.3905161289283194</v>
      </c>
      <c r="D63" s="46">
        <v>3.3854792759408698</v>
      </c>
      <c r="E63" s="46">
        <v>2.1524648132151398</v>
      </c>
      <c r="F63" s="52">
        <v>143.11769131504374</v>
      </c>
      <c r="G63" s="52">
        <v>171.82640720328266</v>
      </c>
      <c r="H63" s="56">
        <v>95.098111112375634</v>
      </c>
      <c r="I63" s="52">
        <f>'Total Returns'!J36*100</f>
        <v>-1.7945941119100552</v>
      </c>
      <c r="J63" s="56">
        <f>'Total Returns'!S36*100</f>
        <v>4.0362578149265724</v>
      </c>
      <c r="K63" s="56">
        <f>'Total Returns'!H36*100</f>
        <v>-1.9265260955691688</v>
      </c>
      <c r="L63" s="56">
        <f>'Total Returns'!Q36*100</f>
        <v>4.0103489260413019</v>
      </c>
      <c r="M63" s="52">
        <v>19.433800000000002</v>
      </c>
      <c r="N63" s="45"/>
    </row>
    <row r="64" spans="1:14" x14ac:dyDescent="0.2">
      <c r="A64" s="49">
        <v>2012</v>
      </c>
      <c r="B64" s="46">
        <v>2.1995803688669824</v>
      </c>
      <c r="C64" s="46">
        <v>-4.0997260952322003</v>
      </c>
      <c r="D64" s="46">
        <v>3.3927591438522668</v>
      </c>
      <c r="E64" s="46">
        <v>2.0328628319055202</v>
      </c>
      <c r="F64" s="52">
        <v>139.65838968756287</v>
      </c>
      <c r="G64" s="52">
        <v>167.62638151684436</v>
      </c>
      <c r="H64" s="56">
        <v>97.999075515632128</v>
      </c>
      <c r="I64" s="52">
        <f>'Total Returns'!J37*100</f>
        <v>11.276134568414193</v>
      </c>
      <c r="J64" s="56">
        <f>'Total Returns'!S37*100</f>
        <v>6.2796711381707944</v>
      </c>
      <c r="K64" s="56">
        <f>'Total Returns'!H37*100</f>
        <v>11.43500291387257</v>
      </c>
      <c r="L64" s="56">
        <f>'Total Returns'!Q37*100</f>
        <v>6.2837582207181208</v>
      </c>
      <c r="M64" s="52">
        <v>12.974910000000001</v>
      </c>
      <c r="N64" s="45"/>
    </row>
    <row r="65" spans="1:14" x14ac:dyDescent="0.2">
      <c r="A65" s="49">
        <v>2013</v>
      </c>
      <c r="B65" s="46">
        <v>1.6634326999513505</v>
      </c>
      <c r="C65" s="46">
        <v>-3.5071203906179793</v>
      </c>
      <c r="D65" s="46">
        <v>3.4716016419590234</v>
      </c>
      <c r="E65" s="46">
        <v>2.0953772117408547</v>
      </c>
      <c r="F65" s="52">
        <v>144.65311685588475</v>
      </c>
      <c r="G65" s="52">
        <v>176.84108078962345</v>
      </c>
      <c r="H65" s="56">
        <v>99.11500809836285</v>
      </c>
      <c r="I65" s="52">
        <f>'Total Returns'!J38*100</f>
        <v>13.52956063197138</v>
      </c>
      <c r="J65" s="56">
        <f>'Total Returns'!S38*100</f>
        <v>10.978211846082026</v>
      </c>
      <c r="K65" s="56">
        <f>'Total Returns'!H38*100</f>
        <v>12.11637409047731</v>
      </c>
      <c r="L65" s="56">
        <f>'Total Returns'!Q38*100</f>
        <v>10.85672215854653</v>
      </c>
      <c r="M65" s="52">
        <v>14.516029999999999</v>
      </c>
      <c r="N65" s="45"/>
    </row>
    <row r="66" spans="1:14" x14ac:dyDescent="0.2">
      <c r="A66" s="49">
        <v>2014</v>
      </c>
      <c r="B66" s="46">
        <v>2.3427672846146663</v>
      </c>
      <c r="C66" s="46">
        <v>-3.542002288263737</v>
      </c>
      <c r="D66" s="46">
        <v>3.3500930190198406</v>
      </c>
      <c r="E66" s="46">
        <v>1.9933750987126138</v>
      </c>
      <c r="F66" s="52">
        <v>142.11115902283092</v>
      </c>
      <c r="G66" s="52">
        <v>182.62233299411838</v>
      </c>
      <c r="H66" s="56">
        <v>101.18117073709043</v>
      </c>
      <c r="I66" s="52">
        <f>'Total Returns'!J39*100</f>
        <v>7.6029400552232191</v>
      </c>
      <c r="J66" s="56">
        <f>'Total Returns'!S39*100</f>
        <v>6.3061547149243653</v>
      </c>
      <c r="K66" s="56">
        <f>'Total Returns'!H39*100</f>
        <v>1.7433349503804891</v>
      </c>
      <c r="L66" s="56">
        <f>'Total Returns'!Q39*100</f>
        <v>5.9201923187541166</v>
      </c>
      <c r="M66" s="52">
        <v>8.0571400000000004</v>
      </c>
      <c r="N66" s="45"/>
    </row>
    <row r="67" spans="1:14" x14ac:dyDescent="0.2">
      <c r="A67" s="49">
        <v>2015</v>
      </c>
      <c r="B67" s="46">
        <v>2.5631857118668222</v>
      </c>
      <c r="C67" s="46">
        <v>-3.5779981315820839</v>
      </c>
      <c r="D67" s="46">
        <v>3.1636629735469275</v>
      </c>
      <c r="E67" s="46">
        <v>1.8883623100909366</v>
      </c>
      <c r="F67" s="52">
        <v>129.40746202870267</v>
      </c>
      <c r="G67" s="52">
        <v>169.77325612017751</v>
      </c>
      <c r="H67" s="56">
        <v>113.83910436402182</v>
      </c>
      <c r="I67" s="52">
        <f>'Total Returns'!J40*100</f>
        <v>5.2998188128500612</v>
      </c>
      <c r="J67" s="56">
        <f>'Total Returns'!S40*100</f>
        <v>-0.19700490084275912</v>
      </c>
      <c r="K67" s="56">
        <f>'Total Returns'!H40*100</f>
        <v>-2.2852735707986657E-3</v>
      </c>
      <c r="L67" s="56">
        <f>'Total Returns'!Q40*100</f>
        <v>-0.51098843765512902</v>
      </c>
      <c r="M67" s="52">
        <v>-8.4017400000000002</v>
      </c>
      <c r="N67" s="45"/>
    </row>
    <row r="68" spans="1:14" x14ac:dyDescent="0.2">
      <c r="A68" s="49">
        <v>2016</v>
      </c>
      <c r="B68" s="46">
        <v>1.6026090668660231</v>
      </c>
      <c r="C68" s="46">
        <v>-3.5639637893058898</v>
      </c>
      <c r="D68" s="46">
        <v>3.3927280266898001</v>
      </c>
      <c r="E68" s="46">
        <v>2.0036914208732104</v>
      </c>
      <c r="F68" s="52">
        <v>128.79812161063271</v>
      </c>
      <c r="G68" s="52">
        <v>172.47095443505611</v>
      </c>
      <c r="H68" s="56">
        <v>117.51473154296076</v>
      </c>
      <c r="I68" s="59"/>
      <c r="J68" s="59"/>
      <c r="K68" s="113"/>
      <c r="L68" s="113"/>
      <c r="M68" s="52">
        <v>-11.86063</v>
      </c>
      <c r="N68" s="45"/>
    </row>
    <row r="69" spans="1:14" x14ac:dyDescent="0.2">
      <c r="A69" s="49">
        <v>2017</v>
      </c>
      <c r="B69" s="46">
        <v>2.2808513158908639</v>
      </c>
      <c r="C69" s="46">
        <v>-3.8248015928656272</v>
      </c>
      <c r="D69" s="38">
        <v>3.5708597519562293</v>
      </c>
      <c r="E69" s="38">
        <v>1.9975713301762097</v>
      </c>
      <c r="F69" s="61">
        <v>141.60604129853803</v>
      </c>
      <c r="G69" s="61">
        <v>186.06378742833562</v>
      </c>
      <c r="H69" s="56"/>
      <c r="I69" s="58"/>
      <c r="J69" s="59"/>
      <c r="K69" s="113"/>
      <c r="L69" s="113"/>
      <c r="M69" s="52"/>
      <c r="N69" s="45"/>
    </row>
    <row r="70" spans="1:14" x14ac:dyDescent="0.2">
      <c r="A70" s="49">
        <v>2018</v>
      </c>
      <c r="B70" s="46">
        <v>2.4874686330596418</v>
      </c>
      <c r="C70" s="46">
        <v>-4.1341388034389315</v>
      </c>
      <c r="D70" s="38">
        <v>3.0353547661946663</v>
      </c>
      <c r="E70" s="38">
        <v>1.8534288220572877</v>
      </c>
      <c r="F70" s="61">
        <v>148.49403805657366</v>
      </c>
      <c r="G70" s="61">
        <v>194.21452305594019</v>
      </c>
      <c r="H70" s="56"/>
      <c r="I70" s="62"/>
      <c r="J70" s="62"/>
      <c r="K70" s="113"/>
      <c r="L70" s="113"/>
      <c r="M70" s="52"/>
      <c r="N70" s="45"/>
    </row>
    <row r="71" spans="1:14" x14ac:dyDescent="0.2">
      <c r="A71" s="49">
        <v>2019</v>
      </c>
      <c r="B71" s="46">
        <v>2.098642195247713</v>
      </c>
      <c r="C71" s="46">
        <v>-4.3580290077639514</v>
      </c>
      <c r="D71" s="38">
        <v>2.8814505836321667</v>
      </c>
      <c r="E71" s="38">
        <v>1.7578431020155272</v>
      </c>
      <c r="F71" s="61">
        <v>153.05103021310515</v>
      </c>
      <c r="G71" s="61">
        <v>200.36878287847401</v>
      </c>
      <c r="H71" s="56"/>
      <c r="I71" s="62"/>
      <c r="J71" s="62"/>
      <c r="K71" s="113"/>
      <c r="L71" s="113"/>
      <c r="M71" s="52"/>
      <c r="N71" s="45"/>
    </row>
    <row r="72" spans="1:14" x14ac:dyDescent="0.2">
      <c r="A72" s="49">
        <v>2020</v>
      </c>
      <c r="B72" s="46">
        <v>1.8082662324784948</v>
      </c>
      <c r="C72" s="46">
        <v>-4.3755201601258857</v>
      </c>
      <c r="D72" s="38">
        <v>2.7128947971854038</v>
      </c>
      <c r="E72" s="38">
        <v>1.7020042689681207</v>
      </c>
      <c r="F72" s="61">
        <v>157.96686130928316</v>
      </c>
      <c r="G72" s="61">
        <v>207.16295196946271</v>
      </c>
      <c r="H72" s="56"/>
      <c r="I72" s="62"/>
      <c r="J72" s="62"/>
      <c r="K72" s="113"/>
      <c r="L72" s="113"/>
      <c r="M72" s="52"/>
      <c r="N72" s="45"/>
    </row>
    <row r="73" spans="1:14" x14ac:dyDescent="0.2">
      <c r="A73" s="49">
        <v>2021</v>
      </c>
      <c r="B73" s="46">
        <v>1.6577677530239754</v>
      </c>
      <c r="C73" s="46">
        <v>-4.2325829264868347</v>
      </c>
      <c r="D73" s="38">
        <v>2.7283666700361739</v>
      </c>
      <c r="E73" s="38">
        <v>1.6489326685334438</v>
      </c>
      <c r="F73" s="61">
        <v>161.78288721335247</v>
      </c>
      <c r="G73" s="61">
        <v>212.56165934915342</v>
      </c>
      <c r="H73" s="56"/>
      <c r="I73" s="62"/>
      <c r="J73" s="62"/>
      <c r="K73" s="60"/>
      <c r="L73" s="113"/>
      <c r="M73" s="52"/>
      <c r="N73" s="45"/>
    </row>
    <row r="74" spans="1:14" x14ac:dyDescent="0.2">
      <c r="A74" s="49">
        <v>2022</v>
      </c>
      <c r="B74" s="46">
        <v>1.6889586218557184</v>
      </c>
      <c r="C74" s="46">
        <v>-4.1969514864580217</v>
      </c>
      <c r="D74" s="38">
        <v>2.7187238857146236</v>
      </c>
      <c r="E74" s="38">
        <v>1.6054554864443806</v>
      </c>
      <c r="F74" s="61">
        <v>164.64606202815119</v>
      </c>
      <c r="G74" s="61">
        <v>216.78283955981277</v>
      </c>
      <c r="H74" s="63"/>
      <c r="I74" s="62"/>
      <c r="J74" s="62"/>
      <c r="K74" s="60"/>
      <c r="L74" s="113"/>
      <c r="M74" s="52"/>
      <c r="N74" s="45"/>
    </row>
    <row r="75" spans="1:14" x14ac:dyDescent="0.2">
      <c r="I75" s="62"/>
      <c r="J75" s="62"/>
    </row>
    <row r="76" spans="1:14" ht="40.5" customHeight="1" x14ac:dyDescent="0.2">
      <c r="B76" s="38"/>
      <c r="C76" s="38"/>
      <c r="D76" s="38" t="s">
        <v>38</v>
      </c>
      <c r="E76" s="38"/>
      <c r="F76" s="38"/>
      <c r="G76" s="46"/>
      <c r="H76" s="46"/>
      <c r="I76" s="162" t="s">
        <v>164</v>
      </c>
      <c r="J76" s="162"/>
    </row>
  </sheetData>
  <mergeCells count="3">
    <mergeCell ref="I76:J76"/>
    <mergeCell ref="D2:G2"/>
    <mergeCell ref="I2:J2"/>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47"/>
  <sheetViews>
    <sheetView topLeftCell="A7" workbookViewId="0">
      <selection activeCell="G35" sqref="G35"/>
    </sheetView>
  </sheetViews>
  <sheetFormatPr defaultRowHeight="16.5" customHeight="1" x14ac:dyDescent="0.2"/>
  <cols>
    <col min="1" max="1" width="9.28515625" style="75" bestFit="1" customWidth="1"/>
    <col min="2" max="2" width="9.7109375" style="75" bestFit="1" customWidth="1"/>
    <col min="3" max="5" width="9.28515625" style="75" bestFit="1" customWidth="1"/>
    <col min="6" max="6" width="9.42578125" style="68" customWidth="1"/>
    <col min="7" max="9" width="9.28515625" style="68" customWidth="1"/>
    <col min="10" max="11" width="9.28515625" style="75" bestFit="1" customWidth="1"/>
    <col min="12" max="12" width="10.140625" style="75" bestFit="1" customWidth="1"/>
    <col min="13" max="14" width="9.28515625" style="75" bestFit="1" customWidth="1"/>
    <col min="15" max="15" width="9.28515625" style="75" customWidth="1"/>
    <col min="16" max="17" width="9.28515625" style="68" customWidth="1"/>
    <col min="18" max="21" width="9.28515625" style="75" bestFit="1" customWidth="1"/>
    <col min="22" max="22" width="10.140625" style="75" bestFit="1" customWidth="1"/>
    <col min="23" max="24" width="10.140625" style="75" customWidth="1"/>
    <col min="25" max="25" width="9.28515625" style="75" bestFit="1" customWidth="1"/>
    <col min="26" max="26" width="9.42578125" style="75" bestFit="1" customWidth="1"/>
    <col min="27" max="27" width="9.28515625" style="75" bestFit="1" customWidth="1"/>
    <col min="28" max="28" width="9.42578125" style="75" bestFit="1" customWidth="1"/>
    <col min="29" max="30" width="9.28515625" style="75" bestFit="1" customWidth="1"/>
    <col min="31" max="31" width="10.140625" style="75" bestFit="1" customWidth="1"/>
    <col min="32" max="32" width="10.140625" style="75" customWidth="1"/>
    <col min="33" max="33" width="9.42578125" style="75" bestFit="1" customWidth="1"/>
    <col min="34" max="34" width="9.28515625" style="75" bestFit="1" customWidth="1"/>
    <col min="35" max="35" width="9.42578125" style="75" bestFit="1" customWidth="1"/>
    <col min="36" max="38" width="9.28515625" style="75" bestFit="1" customWidth="1"/>
    <col min="39" max="39" width="10.140625" style="75" bestFit="1" customWidth="1"/>
    <col min="40" max="40" width="9.42578125" style="75" bestFit="1" customWidth="1"/>
    <col min="41" max="41" width="9.28515625" style="75" bestFit="1" customWidth="1"/>
    <col min="42" max="42" width="9.42578125" style="75" bestFit="1" customWidth="1"/>
    <col min="43" max="45" width="9.28515625" style="75" bestFit="1" customWidth="1"/>
    <col min="46" max="46" width="10.140625" style="75" bestFit="1" customWidth="1"/>
    <col min="47" max="47" width="9.7109375" style="75" bestFit="1" customWidth="1"/>
    <col min="48" max="48" width="9.28515625" style="75" bestFit="1" customWidth="1"/>
    <col min="49" max="50" width="9.7109375" style="75" bestFit="1" customWidth="1"/>
    <col min="51" max="52" width="9.28515625" style="75" bestFit="1" customWidth="1"/>
    <col min="53" max="53" width="10.140625" style="75" bestFit="1" customWidth="1"/>
    <col min="54" max="54" width="9.7109375" style="75" bestFit="1" customWidth="1"/>
    <col min="55" max="55" width="9.28515625" style="75" bestFit="1" customWidth="1"/>
    <col min="56" max="56" width="9.42578125" style="75" bestFit="1" customWidth="1"/>
    <col min="57" max="59" width="9.28515625" style="75" bestFit="1" customWidth="1"/>
    <col min="60" max="60" width="10.140625" style="75" bestFit="1" customWidth="1"/>
    <col min="61" max="61" width="9.42578125" style="75" bestFit="1" customWidth="1"/>
    <col min="62" max="62" width="9.28515625" style="75" bestFit="1" customWidth="1"/>
    <col min="63" max="63" width="9.42578125" style="75" bestFit="1" customWidth="1"/>
    <col min="64" max="66" width="9.28515625" style="75" bestFit="1" customWidth="1"/>
    <col min="67" max="67" width="10.140625" style="75" bestFit="1" customWidth="1"/>
    <col min="68" max="68" width="9.7109375" style="75" bestFit="1" customWidth="1"/>
    <col min="69" max="69" width="9.28515625" style="75" bestFit="1" customWidth="1"/>
    <col min="70" max="71" width="9.7109375" style="75" bestFit="1" customWidth="1"/>
    <col min="72" max="73" width="9.28515625" style="75" bestFit="1" customWidth="1"/>
    <col min="74" max="74" width="10.140625" style="75" bestFit="1" customWidth="1"/>
    <col min="75" max="75" width="9.7109375" style="75" bestFit="1" customWidth="1"/>
    <col min="76" max="76" width="9.28515625" style="75" bestFit="1" customWidth="1"/>
    <col min="77" max="77" width="9.42578125" style="75" bestFit="1" customWidth="1"/>
    <col min="78" max="80" width="9.28515625" style="75" bestFit="1" customWidth="1"/>
    <col min="81" max="81" width="10.140625" style="75" bestFit="1" customWidth="1"/>
    <col min="82" max="82" width="9.42578125" style="75" bestFit="1" customWidth="1"/>
    <col min="83" max="83" width="9.28515625" style="75" bestFit="1" customWidth="1"/>
    <col min="84" max="84" width="9.42578125" style="75" bestFit="1" customWidth="1"/>
    <col min="85" max="87" width="9.28515625" style="75" bestFit="1" customWidth="1"/>
    <col min="88" max="88" width="10.140625" style="75" bestFit="1" customWidth="1"/>
    <col min="89" max="89" width="9.7109375" style="75" bestFit="1" customWidth="1"/>
    <col min="90" max="90" width="9.28515625" style="75" bestFit="1" customWidth="1"/>
    <col min="91" max="91" width="9.7109375" style="75" bestFit="1" customWidth="1"/>
    <col min="92" max="92" width="9.28515625" style="68" bestFit="1" customWidth="1"/>
    <col min="93" max="93" width="9.7109375" style="68" bestFit="1" customWidth="1"/>
    <col min="94" max="94" width="9.28515625" style="68" bestFit="1" customWidth="1"/>
    <col min="95" max="95" width="10.140625" style="68" bestFit="1" customWidth="1"/>
    <col min="96" max="96" width="9.7109375" style="68" bestFit="1" customWidth="1"/>
    <col min="97" max="99" width="9.28515625" style="68" bestFit="1" customWidth="1"/>
    <col min="100" max="100" width="9.7109375" style="68" bestFit="1" customWidth="1"/>
    <col min="101" max="101" width="9.28515625" style="68" bestFit="1" customWidth="1"/>
    <col min="102" max="102" width="10.140625" style="68" bestFit="1" customWidth="1"/>
    <col min="103" max="16384" width="9.140625" style="68"/>
  </cols>
  <sheetData>
    <row r="1" spans="1:93" ht="47.25" customHeight="1" x14ac:dyDescent="0.2">
      <c r="A1" s="165" t="s">
        <v>287</v>
      </c>
      <c r="B1" s="165"/>
      <c r="C1" s="165"/>
      <c r="D1" s="165"/>
      <c r="E1" s="165"/>
      <c r="F1" s="165"/>
      <c r="G1" s="165"/>
      <c r="H1" s="165"/>
      <c r="I1" s="165"/>
      <c r="J1" s="165"/>
      <c r="K1" s="165"/>
      <c r="L1" s="165"/>
      <c r="M1" s="134"/>
      <c r="N1" s="134"/>
      <c r="O1" s="134"/>
      <c r="P1" s="134"/>
      <c r="Q1" s="134"/>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row>
    <row r="2" spans="1:93" ht="15.75" customHeight="1" x14ac:dyDescent="0.2">
      <c r="A2" s="75" t="s">
        <v>50</v>
      </c>
    </row>
    <row r="3" spans="1:93" ht="15.75" customHeight="1" x14ac:dyDescent="0.2">
      <c r="A3" s="75" t="s">
        <v>51</v>
      </c>
    </row>
    <row r="4" spans="1:93" ht="15.75" customHeight="1" x14ac:dyDescent="0.2">
      <c r="A4" s="75" t="s">
        <v>52</v>
      </c>
    </row>
    <row r="5" spans="1:93" ht="16.5" customHeight="1" x14ac:dyDescent="0.2">
      <c r="A5" s="92"/>
      <c r="B5" s="166" t="s">
        <v>270</v>
      </c>
      <c r="C5" s="166"/>
      <c r="D5" s="166"/>
      <c r="E5" s="166"/>
      <c r="F5" s="166"/>
      <c r="G5" s="166"/>
      <c r="H5" s="166"/>
      <c r="I5" s="166"/>
      <c r="J5" s="166"/>
      <c r="K5" s="166"/>
      <c r="L5" s="166"/>
      <c r="M5" s="92"/>
      <c r="N5" s="92"/>
      <c r="O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row>
    <row r="6" spans="1:93" ht="33.75" customHeight="1" x14ac:dyDescent="0.2">
      <c r="A6" s="76"/>
      <c r="B6" s="76">
        <v>2003</v>
      </c>
      <c r="C6" s="76" t="s">
        <v>150</v>
      </c>
      <c r="D6" s="76" t="s">
        <v>151</v>
      </c>
      <c r="E6" s="76" t="s">
        <v>152</v>
      </c>
      <c r="F6" s="77"/>
      <c r="G6" s="77"/>
      <c r="H6" s="77"/>
      <c r="I6" s="77"/>
      <c r="J6" s="76">
        <f>B6+1</f>
        <v>2004</v>
      </c>
      <c r="K6" s="76" t="s">
        <v>150</v>
      </c>
      <c r="L6" s="76" t="s">
        <v>151</v>
      </c>
      <c r="M6" s="76" t="s">
        <v>152</v>
      </c>
      <c r="N6" s="76"/>
      <c r="O6" s="76"/>
      <c r="P6" s="77"/>
      <c r="Q6" s="77"/>
      <c r="R6" s="76">
        <f>J6+1</f>
        <v>2005</v>
      </c>
      <c r="S6" s="76" t="s">
        <v>150</v>
      </c>
      <c r="T6" s="76" t="s">
        <v>151</v>
      </c>
      <c r="U6" s="76" t="s">
        <v>152</v>
      </c>
      <c r="V6" s="76"/>
      <c r="W6" s="76"/>
      <c r="X6" s="76"/>
      <c r="Y6" s="76">
        <f>R6+1</f>
        <v>2006</v>
      </c>
      <c r="Z6" s="76" t="s">
        <v>150</v>
      </c>
      <c r="AA6" s="76" t="s">
        <v>151</v>
      </c>
      <c r="AB6" s="76" t="s">
        <v>152</v>
      </c>
      <c r="AC6" s="76"/>
      <c r="AD6" s="76"/>
      <c r="AE6" s="76"/>
      <c r="AF6" s="76">
        <f>Y6+1</f>
        <v>2007</v>
      </c>
      <c r="AG6" s="76" t="s">
        <v>150</v>
      </c>
      <c r="AH6" s="76" t="s">
        <v>151</v>
      </c>
      <c r="AI6" s="76" t="s">
        <v>152</v>
      </c>
      <c r="AJ6" s="76"/>
      <c r="AK6" s="76"/>
      <c r="AL6" s="76"/>
      <c r="AM6" s="76">
        <f>AF6+1</f>
        <v>2008</v>
      </c>
      <c r="AN6" s="76" t="s">
        <v>150</v>
      </c>
      <c r="AO6" s="76" t="s">
        <v>151</v>
      </c>
      <c r="AP6" s="76" t="s">
        <v>152</v>
      </c>
      <c r="AQ6" s="76"/>
      <c r="AR6" s="76"/>
      <c r="AS6" s="76"/>
      <c r="AT6" s="76">
        <f>AM6+1</f>
        <v>2009</v>
      </c>
      <c r="AU6" s="76" t="s">
        <v>150</v>
      </c>
      <c r="AV6" s="76" t="s">
        <v>151</v>
      </c>
      <c r="AW6" s="76" t="s">
        <v>152</v>
      </c>
      <c r="AX6" s="76"/>
      <c r="AY6" s="76"/>
      <c r="AZ6" s="76"/>
      <c r="BA6" s="76">
        <f>AT6+1</f>
        <v>2010</v>
      </c>
      <c r="BB6" s="76" t="s">
        <v>150</v>
      </c>
      <c r="BC6" s="76" t="s">
        <v>151</v>
      </c>
      <c r="BD6" s="76" t="s">
        <v>152</v>
      </c>
      <c r="BE6" s="76"/>
      <c r="BF6" s="76"/>
      <c r="BG6" s="76"/>
      <c r="BH6" s="76">
        <f>BA6+1</f>
        <v>2011</v>
      </c>
      <c r="BI6" s="76" t="s">
        <v>150</v>
      </c>
      <c r="BJ6" s="76" t="s">
        <v>151</v>
      </c>
      <c r="BK6" s="76" t="s">
        <v>152</v>
      </c>
      <c r="BL6" s="76"/>
      <c r="BM6" s="76"/>
      <c r="BN6" s="76"/>
      <c r="BO6" s="76">
        <f>BH6+1</f>
        <v>2012</v>
      </c>
      <c r="BP6" s="76" t="s">
        <v>150</v>
      </c>
      <c r="BQ6" s="76" t="s">
        <v>151</v>
      </c>
      <c r="BR6" s="76" t="s">
        <v>152</v>
      </c>
      <c r="BS6" s="76"/>
      <c r="BT6" s="76"/>
      <c r="BU6" s="76"/>
      <c r="BV6" s="76">
        <f>BO6+1</f>
        <v>2013</v>
      </c>
      <c r="BW6" s="76" t="s">
        <v>150</v>
      </c>
      <c r="BX6" s="76" t="s">
        <v>151</v>
      </c>
      <c r="BY6" s="76" t="s">
        <v>152</v>
      </c>
      <c r="BZ6" s="76"/>
      <c r="CA6" s="76"/>
      <c r="CB6" s="76"/>
      <c r="CC6" s="76">
        <f>BV6+1</f>
        <v>2014</v>
      </c>
      <c r="CD6" s="76" t="s">
        <v>150</v>
      </c>
      <c r="CE6" s="76" t="s">
        <v>151</v>
      </c>
      <c r="CF6" s="76" t="s">
        <v>152</v>
      </c>
      <c r="CG6" s="76"/>
      <c r="CH6" s="76"/>
      <c r="CI6" s="76"/>
      <c r="CJ6" s="76">
        <f>CC6+1</f>
        <v>2015</v>
      </c>
      <c r="CK6" s="76" t="s">
        <v>150</v>
      </c>
      <c r="CL6" s="76" t="s">
        <v>151</v>
      </c>
      <c r="CM6" s="76" t="s">
        <v>152</v>
      </c>
    </row>
    <row r="7" spans="1:93" s="72" customFormat="1" ht="26.25" customHeight="1" x14ac:dyDescent="0.2">
      <c r="A7" s="78"/>
      <c r="B7" s="78"/>
      <c r="C7" s="78">
        <f>'BEA NIIP Table 1.3'!H102/'BEA NIIP Table 1.3'!C102</f>
        <v>6.8457166748971759E-2</v>
      </c>
      <c r="D7" s="78">
        <f>SUM('BEA NIIP Table 1.3'!G102,'BEA NIIP Table 1.3'!I102)/'BEA NIIP Table 1.3'!C102</f>
        <v>9.8947131826987486E-2</v>
      </c>
      <c r="E7" s="78">
        <f>'BEA NIIP Table 1.3'!G102/'BEA NIIP Table 1.3'!C102</f>
        <v>0.10862445484380646</v>
      </c>
      <c r="F7" s="73"/>
      <c r="G7" s="73"/>
      <c r="H7" s="73"/>
      <c r="I7" s="73"/>
      <c r="J7" s="78"/>
      <c r="K7" s="78">
        <f>'BEA NIIP Table 1.3'!O102/'BEA NIIP Table 1.3'!J102</f>
        <v>3.5856091694936996E-2</v>
      </c>
      <c r="L7" s="78">
        <f>SUM('BEA NIIP Table 1.3'!N102,'BEA NIIP Table 1.3'!P102)/'BEA NIIP Table 1.3'!J102</f>
        <v>6.9154107895965794E-2</v>
      </c>
      <c r="M7" s="78">
        <f>'BEA NIIP Table 1.3'!N102/'BEA NIIP Table 1.3'!J102</f>
        <v>5.4358727256234647E-2</v>
      </c>
      <c r="N7" s="78"/>
      <c r="O7" s="78"/>
      <c r="P7" s="73"/>
      <c r="Q7" s="73"/>
      <c r="R7" s="78"/>
      <c r="S7" s="78">
        <f>'BEA NIIP Table 1.3'!V102/'BEA NIIP Table 1.3'!Q102</f>
        <v>-4.1705153922423105E-2</v>
      </c>
      <c r="T7" s="78">
        <f>SUM('BEA NIIP Table 1.3'!U102,'BEA NIIP Table 1.3'!W102)/'BEA NIIP Table 1.3'!Q102</f>
        <v>0.13667651241575812</v>
      </c>
      <c r="U7" s="78">
        <f>'BEA NIIP Table 1.3'!U102/'BEA NIIP Table 1.3'!Q102</f>
        <v>0.10190855550801148</v>
      </c>
      <c r="V7" s="78"/>
      <c r="W7" s="78"/>
      <c r="X7" s="78"/>
      <c r="Y7" s="78"/>
      <c r="Z7" s="78">
        <f>'BEA NIIP Table 1.3'!AC102/'BEA NIIP Table 1.3'!X102</f>
        <v>3.3909998313466985E-2</v>
      </c>
      <c r="AA7" s="78">
        <f>SUM('BEA NIIP Table 1.3'!AB102,'BEA NIIP Table 1.3'!AD102)/'BEA NIIP Table 1.3'!X102</f>
        <v>0.1031021522857125</v>
      </c>
      <c r="AB7" s="78">
        <f>'BEA NIIP Table 1.3'!AB102/'BEA NIIP Table 1.3'!X102</f>
        <v>9.1360200385108142E-2</v>
      </c>
      <c r="AC7" s="78"/>
      <c r="AD7" s="78"/>
      <c r="AE7" s="78"/>
      <c r="AF7" s="78"/>
      <c r="AG7" s="78">
        <f>'BEA NIIP Table 1.3'!AJ102/'BEA NIIP Table 1.3'!AE102</f>
        <v>4.7541003273248415E-2</v>
      </c>
      <c r="AH7" s="78">
        <f>SUM('BEA NIIP Table 1.3'!AI102,'BEA NIIP Table 1.3'!AK102)/'BEA NIIP Table 1.3'!AE102</f>
        <v>4.4859810866383201E-2</v>
      </c>
      <c r="AI7" s="78">
        <f>'BEA NIIP Table 1.3'!AI102/'BEA NIIP Table 1.3'!AE102</f>
        <v>3.6871734776837334E-2</v>
      </c>
      <c r="AJ7" s="78"/>
      <c r="AK7" s="78"/>
      <c r="AL7" s="78"/>
      <c r="AM7" s="78"/>
      <c r="AN7" s="78">
        <f>'BEA NIIP Table 1.3'!AQ102/'BEA NIIP Table 1.3'!AL102</f>
        <v>-4.358311090041532E-2</v>
      </c>
      <c r="AO7" s="78">
        <f>SUM('BEA NIIP Table 1.3'!AP102,'BEA NIIP Table 1.3'!AR102)/'BEA NIIP Table 1.3'!AL102</f>
        <v>-0.20660681566461953</v>
      </c>
      <c r="AP7" s="78">
        <f>'BEA NIIP Table 1.3'!AP102/'BEA NIIP Table 1.3'!AL102</f>
        <v>-0.23861544209200344</v>
      </c>
      <c r="AQ7" s="78"/>
      <c r="AR7" s="78"/>
      <c r="AS7" s="78"/>
      <c r="AT7" s="78"/>
      <c r="AU7" s="78">
        <f>'BEA NIIP Table 1.3'!AX102/'BEA NIIP Table 1.3'!AS102</f>
        <v>3.7038677746317944E-2</v>
      </c>
      <c r="AV7" s="78">
        <f>SUM('BEA NIIP Table 1.3'!AW102,'BEA NIIP Table 1.3'!AY102)/'BEA NIIP Table 1.3'!AS102</f>
        <v>0.15162832095088088</v>
      </c>
      <c r="AW7" s="78">
        <f>'BEA NIIP Table 1.3'!AW102/'BEA NIIP Table 1.3'!AS102</f>
        <v>0.14061535656754839</v>
      </c>
      <c r="AX7" s="78"/>
      <c r="AY7" s="78"/>
      <c r="AZ7" s="78"/>
      <c r="BA7" s="78"/>
      <c r="BB7" s="78">
        <f>'BEA NIIP Table 1.3'!BE102/'BEA NIIP Table 1.3'!AZ102</f>
        <v>-1.4420192913454999E-3</v>
      </c>
      <c r="BC7" s="78">
        <f>SUM('BEA NIIP Table 1.3'!BD102,'BEA NIIP Table 1.3'!BF102)/'BEA NIIP Table 1.3'!AZ102</f>
        <v>7.7705331348812925E-2</v>
      </c>
      <c r="BD7" s="78">
        <f>'BEA NIIP Table 1.3'!BD102/'BEA NIIP Table 1.3'!AZ102</f>
        <v>5.5938376123508785E-2</v>
      </c>
      <c r="BE7" s="78"/>
      <c r="BF7" s="78"/>
      <c r="BG7" s="78"/>
      <c r="BH7" s="78"/>
      <c r="BI7" s="78">
        <f>'BEA NIIP Table 1.3'!BL102/'BEA NIIP Table 1.3'!BG102</f>
        <v>-1.3601049354713315E-3</v>
      </c>
      <c r="BJ7" s="78">
        <f>SUM('BEA NIIP Table 1.3'!BK102,'BEA NIIP Table 1.3'!BM102)/'BEA NIIP Table 1.3'!BG102</f>
        <v>-6.0438638395797106E-2</v>
      </c>
      <c r="BK7" s="78">
        <f>'BEA NIIP Table 1.3'!BK102/'BEA NIIP Table 1.3'!BG102</f>
        <v>-6.9539622226562278E-2</v>
      </c>
      <c r="BL7" s="78"/>
      <c r="BM7" s="78"/>
      <c r="BN7" s="78"/>
      <c r="BO7" s="78"/>
      <c r="BP7" s="78">
        <f>'BEA NIIP Table 1.3'!BS102/'BEA NIIP Table 1.3'!BN102</f>
        <v>1.6212831255411661E-3</v>
      </c>
      <c r="BQ7" s="78">
        <f>SUM('BEA NIIP Table 1.3'!BR102,'BEA NIIP Table 1.3'!BT102)/'BEA NIIP Table 1.3'!BN102</f>
        <v>7.1115560556353943E-2</v>
      </c>
      <c r="BR7" s="78">
        <f>'BEA NIIP Table 1.3'!BR102/'BEA NIIP Table 1.3'!BN102</f>
        <v>6.7255065909503822E-2</v>
      </c>
      <c r="BS7" s="78"/>
      <c r="BT7" s="78"/>
      <c r="BU7" s="78"/>
      <c r="BV7" s="78"/>
      <c r="BW7" s="78">
        <f>'BEA NIIP Table 1.3'!BZ102/'BEA NIIP Table 1.3'!BU102</f>
        <v>-1.4337358817395958E-2</v>
      </c>
      <c r="BX7" s="78">
        <f>SUM('BEA NIIP Table 1.3'!BY102,'BEA NIIP Table 1.3'!CA102)/'BEA NIIP Table 1.3'!BU102</f>
        <v>9.5311676698217926E-2</v>
      </c>
      <c r="BY7" s="78">
        <f>'BEA NIIP Table 1.3'!BY102/'BEA NIIP Table 1.3'!BU102</f>
        <v>8.9470178569232062E-2</v>
      </c>
      <c r="BZ7" s="78"/>
      <c r="CA7" s="78"/>
      <c r="CB7" s="78"/>
      <c r="CC7" s="78"/>
      <c r="CD7" s="78">
        <f>'BEA NIIP Table 1.3'!CG102/'BEA NIIP Table 1.3'!CB102</f>
        <v>-5.9533053211013515E-2</v>
      </c>
      <c r="CE7" s="78">
        <f>SUM('BEA NIIP Table 1.3'!CF102,'BEA NIIP Table 1.3'!CH102)/'BEA NIIP Table 1.3'!CB102</f>
        <v>3.8347996170899068E-2</v>
      </c>
      <c r="CF7" s="78">
        <f>'BEA NIIP Table 1.3'!CF102/'BEA NIIP Table 1.3'!CB102</f>
        <v>3.0954376191417183E-2</v>
      </c>
      <c r="CG7" s="78"/>
      <c r="CH7" s="78"/>
      <c r="CI7" s="78"/>
      <c r="CJ7" s="78"/>
      <c r="CK7" s="78">
        <f>'BEA NIIP Table 1.3'!CN102/'BEA NIIP Table 1.3'!CI102</f>
        <v>-5.3084468815133512E-2</v>
      </c>
      <c r="CL7" s="78">
        <f>SUM('BEA NIIP Table 1.3'!CM102,'BEA NIIP Table 1.3'!CO102)/'BEA NIIP Table 1.3'!CI102</f>
        <v>1.6652740979379705E-2</v>
      </c>
      <c r="CM7" s="78">
        <f>'BEA NIIP Table 1.3'!CM102/'BEA NIIP Table 1.3'!CI102</f>
        <v>1.0248552474914812E-2</v>
      </c>
    </row>
    <row r="8" spans="1:93" s="72" customFormat="1" ht="30" customHeight="1" x14ac:dyDescent="0.2">
      <c r="A8" s="78"/>
      <c r="B8" s="78"/>
      <c r="C8" s="78">
        <f>'BEA NIIP Table 1.3'!H134/'BEA NIIP Table 1.3'!C134</f>
        <v>7.2583443364209518E-3</v>
      </c>
      <c r="D8" s="78">
        <f>SUM('BEA NIIP Table 1.3'!G134,'BEA NIIP Table 1.3'!I134)/'BEA NIIP Table 1.3'!C134</f>
        <v>4.8874287050575935E-2</v>
      </c>
      <c r="E8" s="78">
        <f>'BEA NIIP Table 1.3'!G134/'BEA NIIP Table 1.3'!C134</f>
        <v>8.1822765585268575E-2</v>
      </c>
      <c r="F8" s="73"/>
      <c r="G8" s="73"/>
      <c r="H8" s="73"/>
      <c r="I8" s="73"/>
      <c r="J8" s="78"/>
      <c r="K8" s="78">
        <f>'BEA NIIP Table 1.3'!O134/'BEA NIIP Table 1.3'!J134</f>
        <v>3.6221542948669258E-3</v>
      </c>
      <c r="L8" s="78">
        <f>SUM('BEA NIIP Table 1.3'!N134,'BEA NIIP Table 1.3'!P134)/'BEA NIIP Table 1.3'!J134</f>
        <v>3.6998438786627792E-2</v>
      </c>
      <c r="M8" s="78">
        <f>'BEA NIIP Table 1.3'!N134/'BEA NIIP Table 1.3'!J134</f>
        <v>2.5514967224964533E-2</v>
      </c>
      <c r="N8" s="78"/>
      <c r="O8" s="78"/>
      <c r="P8" s="73"/>
      <c r="Q8" s="73"/>
      <c r="R8" s="78"/>
      <c r="S8" s="78">
        <f>'BEA NIIP Table 1.3'!V134/'BEA NIIP Table 1.3'!Q134</f>
        <v>-3.9063045869123045E-3</v>
      </c>
      <c r="T8" s="78">
        <f>SUM('BEA NIIP Table 1.3'!U134,'BEA NIIP Table 1.3'!W134)/'BEA NIIP Table 1.3'!Q134</f>
        <v>-7.1094959658040075E-3</v>
      </c>
      <c r="U8" s="78">
        <f>'BEA NIIP Table 1.3'!U134/'BEA NIIP Table 1.3'!Q134</f>
        <v>-5.1555716143616686E-3</v>
      </c>
      <c r="V8" s="78"/>
      <c r="W8" s="78"/>
      <c r="X8" s="78"/>
      <c r="Y8" s="78"/>
      <c r="Z8" s="78">
        <f>'BEA NIIP Table 1.3'!AC134/'BEA NIIP Table 1.3'!X134</f>
        <v>3.150875624309794E-3</v>
      </c>
      <c r="AA8" s="78">
        <f>SUM('BEA NIIP Table 1.3'!AB134,'BEA NIIP Table 1.3'!AD134)/'BEA NIIP Table 1.3'!X134</f>
        <v>5.6504793949364446E-2</v>
      </c>
      <c r="AB8" s="78">
        <f>'BEA NIIP Table 1.3'!AB134/'BEA NIIP Table 1.3'!X134</f>
        <v>3.7568580345659713E-2</v>
      </c>
      <c r="AC8" s="78"/>
      <c r="AD8" s="78"/>
      <c r="AE8" s="78"/>
      <c r="AF8" s="78"/>
      <c r="AG8" s="78">
        <f>'BEA NIIP Table 1.3'!AJ134/'BEA NIIP Table 1.3'!AE134</f>
        <v>4.7035149360544048E-3</v>
      </c>
      <c r="AH8" s="78">
        <f>SUM('BEA NIIP Table 1.3'!AI134,'BEA NIIP Table 1.3'!AK134)/'BEA NIIP Table 1.3'!AE134</f>
        <v>1.1343391568557439E-2</v>
      </c>
      <c r="AI8" s="78">
        <f>'BEA NIIP Table 1.3'!AI134/'BEA NIIP Table 1.3'!AE134</f>
        <v>1.428156250784956E-2</v>
      </c>
      <c r="AJ8" s="78"/>
      <c r="AK8" s="78"/>
      <c r="AL8" s="78"/>
      <c r="AM8" s="78"/>
      <c r="AN8" s="78">
        <f>'BEA NIIP Table 1.3'!AQ134/'BEA NIIP Table 1.3'!AL134</f>
        <v>-4.7255517708739824E-3</v>
      </c>
      <c r="AO8" s="78">
        <f>SUM('BEA NIIP Table 1.3'!AP134,'BEA NIIP Table 1.3'!AR134)/'BEA NIIP Table 1.3'!AL134</f>
        <v>-0.12346826058250722</v>
      </c>
      <c r="AP8" s="78">
        <f>'BEA NIIP Table 1.3'!AP134/'BEA NIIP Table 1.3'!AL134</f>
        <v>-0.12813636507254567</v>
      </c>
      <c r="AQ8" s="78"/>
      <c r="AR8" s="78"/>
      <c r="AS8" s="78"/>
      <c r="AT8" s="78"/>
      <c r="AU8" s="78">
        <f>'BEA NIIP Table 1.3'!AX134/'BEA NIIP Table 1.3'!AS134</f>
        <v>4.9363061613487856E-3</v>
      </c>
      <c r="AV8" s="78">
        <f>SUM('BEA NIIP Table 1.3'!AW134,'BEA NIIP Table 1.3'!AY134)/'BEA NIIP Table 1.3'!AS134</f>
        <v>4.7862508891373702E-2</v>
      </c>
      <c r="AW8" s="78">
        <f>'BEA NIIP Table 1.3'!AW134/'BEA NIIP Table 1.3'!AS134</f>
        <v>5.6398456859223844E-2</v>
      </c>
      <c r="AX8" s="78"/>
      <c r="AY8" s="78"/>
      <c r="AZ8" s="78"/>
      <c r="BA8" s="78"/>
      <c r="BB8" s="78">
        <f>'BEA NIIP Table 1.3'!BE134/'BEA NIIP Table 1.3'!AZ134</f>
        <v>-4.6970031685911683E-4</v>
      </c>
      <c r="BC8" s="78">
        <f>SUM('BEA NIIP Table 1.3'!BD134,'BEA NIIP Table 1.3'!BF134)/'BEA NIIP Table 1.3'!AZ134</f>
        <v>3.5818835747794847E-2</v>
      </c>
      <c r="BD8" s="78">
        <f>'BEA NIIP Table 1.3'!BD134/'BEA NIIP Table 1.3'!AZ134</f>
        <v>4.3852642614022705E-2</v>
      </c>
      <c r="BE8" s="78"/>
      <c r="BF8" s="78"/>
      <c r="BG8" s="78"/>
      <c r="BH8" s="78"/>
      <c r="BI8" s="78">
        <f>'BEA NIIP Table 1.3'!BL134/'BEA NIIP Table 1.3'!BG134</f>
        <v>-2.6709829313630203E-4</v>
      </c>
      <c r="BJ8" s="78">
        <f>SUM('BEA NIIP Table 1.3'!BK134,'BEA NIIP Table 1.3'!BM134)/'BEA NIIP Table 1.3'!BG134</f>
        <v>1.5630289283991405E-2</v>
      </c>
      <c r="BK8" s="78">
        <f>'BEA NIIP Table 1.3'!BK134/'BEA NIIP Table 1.3'!BG134</f>
        <v>8.6919060006893729E-4</v>
      </c>
      <c r="BL8" s="78"/>
      <c r="BM8" s="78"/>
      <c r="BN8" s="78"/>
      <c r="BO8" s="78"/>
      <c r="BP8" s="78">
        <f>'BEA NIIP Table 1.3'!BS134/'BEA NIIP Table 1.3'!BN134</f>
        <v>4.1709491891248148E-5</v>
      </c>
      <c r="BQ8" s="78">
        <f>SUM('BEA NIIP Table 1.3'!BR134,'BEA NIIP Table 1.3'!BT134)/'BEA NIIP Table 1.3'!BN134</f>
        <v>3.8979585223384509E-2</v>
      </c>
      <c r="BR8" s="78">
        <f>'BEA NIIP Table 1.3'!BR134/'BEA NIIP Table 1.3'!BN134</f>
        <v>3.3197124686509372E-2</v>
      </c>
      <c r="BS8" s="78"/>
      <c r="BT8" s="78"/>
      <c r="BU8" s="78"/>
      <c r="BV8" s="78"/>
      <c r="BW8" s="78">
        <f>'BEA NIIP Table 1.3'!BZ134/'BEA NIIP Table 1.3'!BU134</f>
        <v>-1.2325628582396241E-3</v>
      </c>
      <c r="BX8" s="78">
        <f>SUM('BEA NIIP Table 1.3'!BY134,'BEA NIIP Table 1.3'!CA134)/'BEA NIIP Table 1.3'!BU134</f>
        <v>8.6900316159941662E-2</v>
      </c>
      <c r="BY8" s="78">
        <f>'BEA NIIP Table 1.3'!BY134/'BEA NIIP Table 1.3'!BU134</f>
        <v>7.7543204755274112E-2</v>
      </c>
      <c r="BZ8" s="78"/>
      <c r="CA8" s="78"/>
      <c r="CB8" s="78"/>
      <c r="CC8" s="78"/>
      <c r="CD8" s="78">
        <f>'BEA NIIP Table 1.3'!CG134/'BEA NIIP Table 1.3'!CB134</f>
        <v>-3.9213427283118002E-3</v>
      </c>
      <c r="CE8" s="78">
        <f>SUM('BEA NIIP Table 1.3'!CF134,'BEA NIIP Table 1.3'!CH134)/'BEA NIIP Table 1.3'!CB134</f>
        <v>4.1577497924402261E-2</v>
      </c>
      <c r="CF8" s="78">
        <f>'BEA NIIP Table 1.3'!CF134/'BEA NIIP Table 1.3'!CB134</f>
        <v>4.2050184126758615E-2</v>
      </c>
      <c r="CG8" s="78"/>
      <c r="CH8" s="78"/>
      <c r="CI8" s="78"/>
      <c r="CJ8" s="78"/>
      <c r="CK8" s="78">
        <f>'BEA NIIP Table 1.3'!CN134/'BEA NIIP Table 1.3'!CI134</f>
        <v>-3.1435914868342268E-3</v>
      </c>
      <c r="CL8" s="78">
        <f>SUM('BEA NIIP Table 1.3'!CM134,'BEA NIIP Table 1.3'!CO134)/'BEA NIIP Table 1.3'!CI134</f>
        <v>-2.2944268153309286E-2</v>
      </c>
      <c r="CM8" s="78">
        <f>'BEA NIIP Table 1.3'!CM134/'BEA NIIP Table 1.3'!CI134</f>
        <v>-1.9592749900279663E-2</v>
      </c>
    </row>
    <row r="10" spans="1:93" s="72" customFormat="1" ht="16.5" customHeight="1" x14ac:dyDescent="0.2">
      <c r="A10" s="79"/>
      <c r="B10" s="79"/>
      <c r="C10" s="79"/>
      <c r="D10" s="79"/>
      <c r="E10" s="79"/>
      <c r="J10" s="79"/>
      <c r="K10" s="79"/>
      <c r="L10" s="79"/>
      <c r="M10" s="79"/>
      <c r="N10" s="79"/>
      <c r="O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row>
    <row r="11" spans="1:93" s="147" customFormat="1" ht="28.5" customHeight="1" x14ac:dyDescent="0.2">
      <c r="A11" s="145"/>
      <c r="B11" s="145"/>
      <c r="C11" s="167" t="s">
        <v>7</v>
      </c>
      <c r="D11" s="167"/>
      <c r="E11" s="167"/>
      <c r="F11" s="167"/>
      <c r="G11" s="167"/>
      <c r="H11" s="167"/>
      <c r="I11" s="159"/>
      <c r="J11" s="168" t="s">
        <v>8</v>
      </c>
      <c r="K11" s="168"/>
      <c r="L11" s="168"/>
      <c r="M11" s="168"/>
      <c r="N11" s="168"/>
      <c r="O11" s="168"/>
      <c r="P11" s="168"/>
      <c r="Q11" s="160"/>
      <c r="R11" s="169" t="s">
        <v>153</v>
      </c>
      <c r="S11" s="169"/>
      <c r="T11" s="169"/>
      <c r="U11" s="169"/>
      <c r="V11" s="169"/>
      <c r="W11" s="169"/>
      <c r="X11" s="169"/>
      <c r="Y11" s="146"/>
      <c r="Z11" s="164" t="s">
        <v>295</v>
      </c>
      <c r="AA11" s="164"/>
      <c r="AB11" s="164"/>
      <c r="AC11" s="164"/>
      <c r="AD11" s="164"/>
      <c r="AE11" s="146"/>
      <c r="AF11" s="146"/>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5"/>
    </row>
    <row r="12" spans="1:93" ht="28.5" customHeight="1" x14ac:dyDescent="0.2">
      <c r="AA12" s="165"/>
      <c r="AB12" s="165"/>
      <c r="AC12" s="165"/>
      <c r="AD12" s="165"/>
    </row>
    <row r="13" spans="1:93" ht="59.25" customHeight="1" x14ac:dyDescent="0.2">
      <c r="C13" s="75" t="s">
        <v>154</v>
      </c>
      <c r="D13" s="75" t="s">
        <v>155</v>
      </c>
      <c r="E13" s="75" t="s">
        <v>152</v>
      </c>
      <c r="F13" s="70" t="s">
        <v>156</v>
      </c>
      <c r="G13" s="70" t="s">
        <v>86</v>
      </c>
      <c r="H13" s="158" t="s">
        <v>308</v>
      </c>
      <c r="I13" s="75" t="s">
        <v>271</v>
      </c>
      <c r="J13" s="158" t="s">
        <v>307</v>
      </c>
      <c r="L13" s="75" t="s">
        <v>154</v>
      </c>
      <c r="M13" s="75" t="s">
        <v>155</v>
      </c>
      <c r="N13" s="75" t="s">
        <v>152</v>
      </c>
      <c r="O13" s="70" t="s">
        <v>156</v>
      </c>
      <c r="P13" s="70" t="s">
        <v>86</v>
      </c>
      <c r="Q13" s="158" t="s">
        <v>308</v>
      </c>
      <c r="R13" s="75" t="s">
        <v>271</v>
      </c>
      <c r="S13" s="158" t="s">
        <v>307</v>
      </c>
      <c r="U13" s="75" t="s">
        <v>154</v>
      </c>
      <c r="V13" s="75" t="s">
        <v>155</v>
      </c>
      <c r="W13" s="75" t="s">
        <v>152</v>
      </c>
      <c r="X13" s="70" t="s">
        <v>156</v>
      </c>
      <c r="Y13" s="70" t="s">
        <v>86</v>
      </c>
      <c r="Z13" s="75" t="s">
        <v>271</v>
      </c>
      <c r="AB13" s="75" t="s">
        <v>158</v>
      </c>
      <c r="AC13" s="75" t="s">
        <v>159</v>
      </c>
      <c r="AD13" s="75" t="s">
        <v>160</v>
      </c>
      <c r="AE13" s="75" t="s">
        <v>161</v>
      </c>
      <c r="AF13" s="80" t="s">
        <v>86</v>
      </c>
      <c r="AG13" s="80" t="s">
        <v>157</v>
      </c>
      <c r="AH13" s="75" t="s">
        <v>11</v>
      </c>
      <c r="CN13" s="75"/>
      <c r="CO13" s="75"/>
    </row>
    <row r="14" spans="1:93" s="144" customFormat="1" ht="9.75" customHeight="1" x14ac:dyDescent="0.2">
      <c r="A14" s="140"/>
      <c r="B14" s="140">
        <v>1989</v>
      </c>
      <c r="C14" s="141">
        <f>'BEA Table 3b, asset valn'!Q11</f>
        <v>-3.6285330921234215E-3</v>
      </c>
      <c r="D14" s="141">
        <f>'BEA Table 3b, asset valn'!P11</f>
        <v>3.9602331574359238E-2</v>
      </c>
      <c r="E14" s="141">
        <f>'BEA Table 3b, asset valn'!O11</f>
        <v>1.9400272727521158E-2</v>
      </c>
      <c r="F14" s="161">
        <f>'Yields BEA 1.1 and 1.3'!AF35</f>
        <v>7.9273850311432303E-2</v>
      </c>
      <c r="G14" s="161">
        <f>SUM(C14:D14,F14)</f>
        <v>0.11524764879366811</v>
      </c>
      <c r="H14" s="161">
        <f t="shared" ref="H14:H40" si="0">G14/(1+AH14)</f>
        <v>0.11009534062338866</v>
      </c>
      <c r="I14" s="161">
        <f t="shared" ref="I14:I40" si="1">SUM(D14,F14)</f>
        <v>0.11887618188579155</v>
      </c>
      <c r="J14" s="161">
        <f t="shared" ref="J14:J40" si="2">I14/(1+AH14)</f>
        <v>0.113561655042139</v>
      </c>
      <c r="K14" s="140">
        <v>1989</v>
      </c>
      <c r="L14" s="142">
        <f>'BEA Table 3c, liab valn'!M11</f>
        <v>-5.237534192936539E-4</v>
      </c>
      <c r="M14" s="142">
        <f>'BEA Table 3c, liab valn'!L11</f>
        <v>4.9193765231285207E-2</v>
      </c>
      <c r="N14" s="142">
        <f>'BEA Table 3c, liab valn'!K11</f>
        <v>3.6809450394392332E-2</v>
      </c>
      <c r="O14" s="142">
        <f>'Yields BEA 1.1 and 1.3'!AG35</f>
        <v>7.0550676527843831E-2</v>
      </c>
      <c r="P14" s="142">
        <f>L14+M14+O14</f>
        <v>0.11922068833983537</v>
      </c>
      <c r="Q14" s="142">
        <f>P14/(1+AH14)</f>
        <v>0.11389075985080035</v>
      </c>
      <c r="R14" s="161">
        <f t="shared" ref="R14:R40" si="3">SUM(M14,O14)</f>
        <v>0.11974444175912904</v>
      </c>
      <c r="S14" s="161">
        <f>R14/(1+AH14)</f>
        <v>0.11439109813712008</v>
      </c>
      <c r="T14" s="140">
        <v>1989</v>
      </c>
      <c r="U14" s="142">
        <f t="shared" ref="U14:U40" si="4">C14-L14</f>
        <v>-3.1047796728297678E-3</v>
      </c>
      <c r="V14" s="142">
        <f t="shared" ref="V14:V40" si="5">D14-M14</f>
        <v>-9.5914336569259684E-3</v>
      </c>
      <c r="W14" s="142">
        <f t="shared" ref="W14:W40" si="6">E14-N14</f>
        <v>-1.7409177666871174E-2</v>
      </c>
      <c r="X14" s="142">
        <f t="shared" ref="X14:X40" si="7">F14-O14</f>
        <v>8.7231737835884726E-3</v>
      </c>
      <c r="Y14" s="142">
        <f t="shared" ref="Y14:Y40" si="8">G14-P14</f>
        <v>-3.9730395461672618E-3</v>
      </c>
      <c r="Z14" s="142">
        <f t="shared" ref="Z14:Z40" si="9">I14-R14</f>
        <v>-8.6825987333749577E-4</v>
      </c>
      <c r="AA14" s="140">
        <v>1989</v>
      </c>
      <c r="AB14" s="142">
        <f t="shared" ref="AB14:AB40" si="10">(C14-L14)/(1+AH14)</f>
        <v>-2.9659761324306228E-3</v>
      </c>
      <c r="AC14" s="142">
        <f t="shared" ref="AC14:AC40" si="11">(D14-M14)/(1+AH14)</f>
        <v>-9.1626351303395574E-3</v>
      </c>
      <c r="AD14" s="142">
        <f t="shared" ref="AD14:AD40" si="12">(E14-N14)/(1+AH14)</f>
        <v>-1.6630875903062912E-2</v>
      </c>
      <c r="AE14" s="142">
        <f t="shared" ref="AE14:AE40" si="13">(F14-O14)/(1+AH14)</f>
        <v>8.3331920353584832E-3</v>
      </c>
      <c r="AF14" s="142">
        <f>SUM(AB14,AC14,AE14)</f>
        <v>-3.7954192274116966E-3</v>
      </c>
      <c r="AG14" s="142">
        <f>SUM(AC14,AE14)</f>
        <v>-8.2944309498107424E-4</v>
      </c>
      <c r="AH14" s="143">
        <f>'US Historical and Forecast Data'!P43</f>
        <v>4.6798603293343177E-2</v>
      </c>
      <c r="AI14" s="142"/>
      <c r="AJ14" s="142"/>
      <c r="AK14" s="140"/>
      <c r="AL14" s="140"/>
      <c r="AM14" s="140"/>
      <c r="AN14" s="140"/>
      <c r="AO14" s="140"/>
      <c r="AP14" s="140"/>
      <c r="AQ14" s="140"/>
      <c r="AR14" s="140"/>
      <c r="AS14" s="140"/>
      <c r="AT14" s="140"/>
      <c r="AU14" s="140"/>
      <c r="AV14" s="140"/>
      <c r="AW14" s="140"/>
      <c r="AX14" s="142"/>
      <c r="AY14" s="142"/>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c r="CN14" s="140"/>
      <c r="CO14" s="140"/>
    </row>
    <row r="15" spans="1:93" s="144" customFormat="1" ht="9.75" customHeight="1" x14ac:dyDescent="0.2">
      <c r="A15" s="140"/>
      <c r="B15" s="140">
        <v>1990</v>
      </c>
      <c r="C15" s="141">
        <f>'BEA Table 3b, asset valn'!Q12</f>
        <v>2.6124794047713326E-2</v>
      </c>
      <c r="D15" s="141">
        <f>'BEA Table 3b, asset valn'!P12</f>
        <v>-1.3146661206798308E-2</v>
      </c>
      <c r="E15" s="141">
        <f>'BEA Table 3b, asset valn'!O12</f>
        <v>-2.4572787835825362E-2</v>
      </c>
      <c r="F15" s="161">
        <f>'Yields BEA 1.1 and 1.3'!AF36</f>
        <v>7.2268296469396254E-2</v>
      </c>
      <c r="G15" s="161">
        <f t="shared" ref="G15:G40" si="14">SUM(C15:D15,F15)</f>
        <v>8.5246429310311275E-2</v>
      </c>
      <c r="H15" s="161">
        <f t="shared" si="0"/>
        <v>8.0973094586550928E-2</v>
      </c>
      <c r="I15" s="161">
        <f t="shared" si="1"/>
        <v>5.9121635262597949E-2</v>
      </c>
      <c r="J15" s="161">
        <f t="shared" si="2"/>
        <v>5.6157915386736888E-2</v>
      </c>
      <c r="K15" s="140">
        <v>1990</v>
      </c>
      <c r="L15" s="142">
        <f>'BEA Table 3c, liab valn'!M12</f>
        <v>4.6553882007682014E-3</v>
      </c>
      <c r="M15" s="142">
        <f>'BEA Table 3c, liab valn'!L12</f>
        <v>-2.4984247550817833E-2</v>
      </c>
      <c r="N15" s="142">
        <f>'BEA Table 3c, liab valn'!K12</f>
        <v>-1.0466099866212076E-2</v>
      </c>
      <c r="O15" s="142">
        <f>'Yields BEA 1.1 and 1.3'!AG36</f>
        <v>5.9781507044461453E-2</v>
      </c>
      <c r="P15" s="142">
        <f t="shared" ref="P15:P40" si="15">L15+M15+O15</f>
        <v>3.945264769441182E-2</v>
      </c>
      <c r="Q15" s="142">
        <f t="shared" ref="Q15:Q40" si="16">P15/(1+AH15)</f>
        <v>3.7474918296232548E-2</v>
      </c>
      <c r="R15" s="161">
        <f t="shared" si="3"/>
        <v>3.4797259493643623E-2</v>
      </c>
      <c r="S15" s="161">
        <f t="shared" ref="S15:S40" si="17">R15/(1+AH15)</f>
        <v>3.3052900949960898E-2</v>
      </c>
      <c r="T15" s="140">
        <v>1990</v>
      </c>
      <c r="U15" s="142">
        <f t="shared" si="4"/>
        <v>2.1469405846945126E-2</v>
      </c>
      <c r="V15" s="142">
        <f t="shared" si="5"/>
        <v>1.1837586344019525E-2</v>
      </c>
      <c r="W15" s="142">
        <f t="shared" si="6"/>
        <v>-1.4106687969613287E-2</v>
      </c>
      <c r="X15" s="142">
        <f t="shared" si="7"/>
        <v>1.2486789424934801E-2</v>
      </c>
      <c r="Y15" s="142">
        <f t="shared" si="8"/>
        <v>4.5793781615899455E-2</v>
      </c>
      <c r="Z15" s="142">
        <f t="shared" si="9"/>
        <v>2.4324375768954326E-2</v>
      </c>
      <c r="AA15" s="140">
        <v>1990</v>
      </c>
      <c r="AB15" s="142">
        <f t="shared" si="10"/>
        <v>2.0393161853542383E-2</v>
      </c>
      <c r="AC15" s="142">
        <f t="shared" si="11"/>
        <v>1.1244177691262134E-2</v>
      </c>
      <c r="AD15" s="142">
        <f t="shared" si="12"/>
        <v>-1.3399531083095939E-2</v>
      </c>
      <c r="AE15" s="142">
        <f t="shared" si="13"/>
        <v>1.1860836745513857E-2</v>
      </c>
      <c r="AF15" s="142">
        <f t="shared" ref="AF15:AF40" si="18">SUM(AB15,AC15,AE15)</f>
        <v>4.3498176290318373E-2</v>
      </c>
      <c r="AG15" s="142">
        <f t="shared" ref="AG15:AG40" si="19">SUM(AC15,AE15)</f>
        <v>2.310501443677599E-2</v>
      </c>
      <c r="AH15" s="143">
        <f>'US Historical and Forecast Data'!P44</f>
        <v>5.2774748767847157E-2</v>
      </c>
      <c r="AI15" s="142"/>
      <c r="AJ15" s="142"/>
      <c r="AK15" s="140"/>
      <c r="AL15" s="140"/>
      <c r="AM15" s="140"/>
      <c r="AN15" s="140"/>
      <c r="AO15" s="140"/>
      <c r="AP15" s="140"/>
      <c r="AQ15" s="140"/>
      <c r="AR15" s="140"/>
      <c r="AS15" s="140"/>
      <c r="AT15" s="140"/>
      <c r="AU15" s="140"/>
      <c r="AV15" s="140"/>
      <c r="AW15" s="140"/>
      <c r="AX15" s="142"/>
      <c r="AY15" s="142"/>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c r="CN15" s="140"/>
      <c r="CO15" s="140"/>
    </row>
    <row r="16" spans="1:93" s="144" customFormat="1" ht="9.75" customHeight="1" x14ac:dyDescent="0.2">
      <c r="A16" s="140"/>
      <c r="B16" s="140">
        <v>1991</v>
      </c>
      <c r="C16" s="141">
        <f>'BEA Table 3b, asset valn'!Q13</f>
        <v>7.5035177041714047E-4</v>
      </c>
      <c r="D16" s="141">
        <f>'BEA Table 3b, asset valn'!P13</f>
        <v>1.9024515162612932E-2</v>
      </c>
      <c r="E16" s="141">
        <f>'BEA Table 3b, asset valn'!O13</f>
        <v>3.3827785319539712E-3</v>
      </c>
      <c r="F16" s="161">
        <f>'Yields BEA 1.1 and 1.3'!AF37</f>
        <v>6.4300185374229921E-2</v>
      </c>
      <c r="G16" s="161">
        <f t="shared" si="14"/>
        <v>8.4075052307259993E-2</v>
      </c>
      <c r="H16" s="161">
        <f t="shared" si="0"/>
        <v>8.0740947563893287E-2</v>
      </c>
      <c r="I16" s="161">
        <f t="shared" si="1"/>
        <v>8.3324700536842849E-2</v>
      </c>
      <c r="J16" s="161">
        <f t="shared" si="2"/>
        <v>8.0020351961665001E-2</v>
      </c>
      <c r="K16" s="140">
        <v>1991</v>
      </c>
      <c r="L16" s="142">
        <f>'BEA Table 3c, liab valn'!M13</f>
        <v>-1.0787128328642586E-3</v>
      </c>
      <c r="M16" s="142">
        <f>'BEA Table 3c, liab valn'!L13</f>
        <v>2.6245220189818595E-2</v>
      </c>
      <c r="N16" s="142">
        <f>'BEA Table 3c, liab valn'!K13</f>
        <v>2.9281720030232182E-2</v>
      </c>
      <c r="O16" s="142">
        <f>'Yields BEA 1.1 and 1.3'!AG37</f>
        <v>5.1145788380295008E-2</v>
      </c>
      <c r="P16" s="142">
        <f t="shared" si="15"/>
        <v>7.6312295737249347E-2</v>
      </c>
      <c r="Q16" s="142">
        <f t="shared" si="16"/>
        <v>7.3286033127683364E-2</v>
      </c>
      <c r="R16" s="161">
        <f t="shared" si="3"/>
        <v>7.7391008570113606E-2</v>
      </c>
      <c r="S16" s="161">
        <f t="shared" si="17"/>
        <v>7.4321968210500675E-2</v>
      </c>
      <c r="T16" s="140">
        <v>1991</v>
      </c>
      <c r="U16" s="142">
        <f t="shared" si="4"/>
        <v>1.829064603281399E-3</v>
      </c>
      <c r="V16" s="142">
        <f t="shared" si="5"/>
        <v>-7.2207050272056622E-3</v>
      </c>
      <c r="W16" s="142">
        <f t="shared" si="6"/>
        <v>-2.5898941498278212E-2</v>
      </c>
      <c r="X16" s="142">
        <f t="shared" si="7"/>
        <v>1.3154396993934912E-2</v>
      </c>
      <c r="Y16" s="142">
        <f t="shared" si="8"/>
        <v>7.7627565700106455E-3</v>
      </c>
      <c r="Z16" s="142">
        <f t="shared" si="9"/>
        <v>5.9336919667292432E-3</v>
      </c>
      <c r="AA16" s="140">
        <v>1991</v>
      </c>
      <c r="AB16" s="142">
        <f t="shared" si="10"/>
        <v>1.756530685045608E-3</v>
      </c>
      <c r="AC16" s="142">
        <f t="shared" si="11"/>
        <v>-6.9343586471442452E-3</v>
      </c>
      <c r="AD16" s="142">
        <f t="shared" si="12"/>
        <v>-2.4871885536635597E-2</v>
      </c>
      <c r="AE16" s="142">
        <f t="shared" si="13"/>
        <v>1.2632742398308573E-2</v>
      </c>
      <c r="AF16" s="142">
        <f t="shared" si="18"/>
        <v>7.4549144362099353E-3</v>
      </c>
      <c r="AG16" s="142">
        <f t="shared" si="19"/>
        <v>5.6983837511643274E-3</v>
      </c>
      <c r="AH16" s="143">
        <f>'US Historical and Forecast Data'!P45</f>
        <v>4.1293852053548186E-2</v>
      </c>
      <c r="AI16" s="142"/>
      <c r="AJ16" s="142"/>
      <c r="AK16" s="140"/>
      <c r="AL16" s="140"/>
      <c r="AM16" s="140"/>
      <c r="AN16" s="140"/>
      <c r="AO16" s="140"/>
      <c r="AP16" s="140"/>
      <c r="AQ16" s="140"/>
      <c r="AR16" s="140"/>
      <c r="AS16" s="140"/>
      <c r="AT16" s="140"/>
      <c r="AU16" s="140"/>
      <c r="AV16" s="140"/>
      <c r="AW16" s="140"/>
      <c r="AX16" s="142"/>
      <c r="AY16" s="142"/>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c r="CN16" s="140"/>
      <c r="CO16" s="140"/>
    </row>
    <row r="17" spans="1:93" s="144" customFormat="1" ht="9.75" customHeight="1" x14ac:dyDescent="0.2">
      <c r="A17" s="140"/>
      <c r="B17" s="140">
        <v>1992</v>
      </c>
      <c r="C17" s="141">
        <f>'BEA Table 3b, asset valn'!Q14</f>
        <v>-2.7798042035359526E-2</v>
      </c>
      <c r="D17" s="141">
        <f>'BEA Table 3b, asset valn'!P14</f>
        <v>1.5040306920404329E-2</v>
      </c>
      <c r="E17" s="141">
        <f>'BEA Table 3b, asset valn'!O14</f>
        <v>-3.4511925880051923E-3</v>
      </c>
      <c r="F17" s="161">
        <f>'Yields BEA 1.1 and 1.3'!AF38</f>
        <v>5.3376592774076879E-2</v>
      </c>
      <c r="G17" s="161">
        <f t="shared" si="14"/>
        <v>4.0618857659121682E-2</v>
      </c>
      <c r="H17" s="161">
        <f t="shared" si="0"/>
        <v>3.9437210144622786E-2</v>
      </c>
      <c r="I17" s="161">
        <f t="shared" si="1"/>
        <v>6.8416899694481212E-2</v>
      </c>
      <c r="J17" s="161">
        <f t="shared" si="2"/>
        <v>6.6426576378346577E-2</v>
      </c>
      <c r="K17" s="140">
        <v>1992</v>
      </c>
      <c r="L17" s="142">
        <f>'BEA Table 3c, liab valn'!M14</f>
        <v>-3.5447073744962589E-3</v>
      </c>
      <c r="M17" s="142">
        <f>'BEA Table 3c, liab valn'!L14</f>
        <v>2.0545262022876338E-3</v>
      </c>
      <c r="N17" s="142">
        <f>'BEA Table 3c, liab valn'!K14</f>
        <v>1.2327157213725803E-2</v>
      </c>
      <c r="O17" s="142">
        <f>'Yields BEA 1.1 and 1.3'!AG38</f>
        <v>4.0310805099916178E-2</v>
      </c>
      <c r="P17" s="142">
        <f t="shared" si="15"/>
        <v>3.8820623927707555E-2</v>
      </c>
      <c r="Q17" s="142">
        <f t="shared" si="16"/>
        <v>3.7691289022220117E-2</v>
      </c>
      <c r="R17" s="161">
        <f t="shared" si="3"/>
        <v>4.236533130220381E-2</v>
      </c>
      <c r="S17" s="161">
        <f t="shared" si="17"/>
        <v>4.1132876936936125E-2</v>
      </c>
      <c r="T17" s="140">
        <v>1992</v>
      </c>
      <c r="U17" s="142">
        <f t="shared" si="4"/>
        <v>-2.4253334660863268E-2</v>
      </c>
      <c r="V17" s="142">
        <f t="shared" si="5"/>
        <v>1.2985780718116695E-2</v>
      </c>
      <c r="W17" s="142">
        <f t="shared" si="6"/>
        <v>-1.5778349801730995E-2</v>
      </c>
      <c r="X17" s="142">
        <f t="shared" si="7"/>
        <v>1.3065787674160702E-2</v>
      </c>
      <c r="Y17" s="142">
        <f t="shared" si="8"/>
        <v>1.798233731414127E-3</v>
      </c>
      <c r="Z17" s="142">
        <f t="shared" si="9"/>
        <v>2.6051568392277402E-2</v>
      </c>
      <c r="AA17" s="140">
        <v>1992</v>
      </c>
      <c r="AB17" s="142">
        <f t="shared" si="10"/>
        <v>-2.3547778319007773E-2</v>
      </c>
      <c r="AC17" s="142">
        <f t="shared" si="11"/>
        <v>1.2608009988123151E-2</v>
      </c>
      <c r="AD17" s="142">
        <f t="shared" si="12"/>
        <v>-1.5319340147087922E-2</v>
      </c>
      <c r="AE17" s="142">
        <f t="shared" si="13"/>
        <v>1.2685689453287295E-2</v>
      </c>
      <c r="AF17" s="142">
        <f t="shared" si="18"/>
        <v>1.7459211224026723E-3</v>
      </c>
      <c r="AG17" s="142">
        <f t="shared" si="19"/>
        <v>2.5293699441410446E-2</v>
      </c>
      <c r="AH17" s="143">
        <f>'US Historical and Forecast Data'!P46</f>
        <v>2.9962756243801181E-2</v>
      </c>
      <c r="AI17" s="142"/>
      <c r="AJ17" s="142"/>
      <c r="AK17" s="140"/>
      <c r="AL17" s="140"/>
      <c r="AM17" s="140"/>
      <c r="AN17" s="140"/>
      <c r="AO17" s="140"/>
      <c r="AP17" s="140"/>
      <c r="AQ17" s="140"/>
      <c r="AR17" s="140"/>
      <c r="AS17" s="140"/>
      <c r="AT17" s="140"/>
      <c r="AU17" s="140"/>
      <c r="AV17" s="140"/>
      <c r="AW17" s="140"/>
      <c r="AX17" s="142"/>
      <c r="AY17" s="142"/>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c r="CN17" s="140"/>
      <c r="CO17" s="140"/>
    </row>
    <row r="18" spans="1:93" s="144" customFormat="1" ht="9.75" customHeight="1" x14ac:dyDescent="0.2">
      <c r="A18" s="140"/>
      <c r="B18" s="140">
        <v>1993</v>
      </c>
      <c r="C18" s="141">
        <f>'BEA Table 3b, asset valn'!Q15</f>
        <v>-9.634189019494822E-3</v>
      </c>
      <c r="D18" s="141">
        <f>'BEA Table 3b, asset valn'!P15</f>
        <v>0.10458696159362113</v>
      </c>
      <c r="E18" s="141">
        <f>'BEA Table 3b, asset valn'!O15</f>
        <v>6.3935864709636248E-2</v>
      </c>
      <c r="F18" s="161">
        <f>'Yields BEA 1.1 and 1.3'!AF39</f>
        <v>5.4229615928125828E-2</v>
      </c>
      <c r="G18" s="161">
        <f t="shared" si="14"/>
        <v>0.14918238850225213</v>
      </c>
      <c r="H18" s="161">
        <f t="shared" si="0"/>
        <v>0.1449408256391129</v>
      </c>
      <c r="I18" s="161">
        <f t="shared" si="1"/>
        <v>0.15881657752174697</v>
      </c>
      <c r="J18" s="161">
        <f t="shared" si="2"/>
        <v>0.1543010948027064</v>
      </c>
      <c r="K18" s="140">
        <v>1993</v>
      </c>
      <c r="L18" s="142">
        <f>'BEA Table 3c, liab valn'!M15</f>
        <v>-2.9200971153786554E-3</v>
      </c>
      <c r="M18" s="142">
        <f>'BEA Table 3c, liab valn'!L15</f>
        <v>8.6195549887210388E-3</v>
      </c>
      <c r="N18" s="142">
        <f>'BEA Table 3c, liab valn'!K15</f>
        <v>1.435510845632269E-2</v>
      </c>
      <c r="O18" s="142">
        <f>'Yields BEA 1.1 and 1.3'!AG39</f>
        <v>3.8210083003681131E-2</v>
      </c>
      <c r="P18" s="142">
        <f t="shared" si="15"/>
        <v>4.3909540877023513E-2</v>
      </c>
      <c r="Q18" s="142">
        <f t="shared" si="16"/>
        <v>4.2661102104918282E-2</v>
      </c>
      <c r="R18" s="161">
        <f t="shared" si="3"/>
        <v>4.6829637992402168E-2</v>
      </c>
      <c r="S18" s="161">
        <f t="shared" si="17"/>
        <v>4.5498174839163887E-2</v>
      </c>
      <c r="T18" s="140">
        <v>1993</v>
      </c>
      <c r="U18" s="142">
        <f t="shared" si="4"/>
        <v>-6.7140919041161666E-3</v>
      </c>
      <c r="V18" s="142">
        <f t="shared" si="5"/>
        <v>9.5967406604900093E-2</v>
      </c>
      <c r="W18" s="142">
        <f t="shared" si="6"/>
        <v>4.9580756253313554E-2</v>
      </c>
      <c r="X18" s="142">
        <f t="shared" si="7"/>
        <v>1.6019532924444697E-2</v>
      </c>
      <c r="Y18" s="142">
        <f t="shared" si="8"/>
        <v>0.10527284762522862</v>
      </c>
      <c r="Z18" s="142">
        <f t="shared" si="9"/>
        <v>0.1119869395293448</v>
      </c>
      <c r="AA18" s="140">
        <v>1993</v>
      </c>
      <c r="AB18" s="142">
        <f t="shared" si="10"/>
        <v>-6.5231964293478899E-3</v>
      </c>
      <c r="AC18" s="142">
        <f t="shared" si="11"/>
        <v>9.3238855386396299E-2</v>
      </c>
      <c r="AD18" s="142">
        <f t="shared" si="12"/>
        <v>4.8171073136145617E-2</v>
      </c>
      <c r="AE18" s="142">
        <f t="shared" si="13"/>
        <v>1.5564064577146215E-2</v>
      </c>
      <c r="AF18" s="142">
        <f t="shared" si="18"/>
        <v>0.10227972353419462</v>
      </c>
      <c r="AG18" s="142">
        <f t="shared" si="19"/>
        <v>0.10880291996354252</v>
      </c>
      <c r="AH18" s="143">
        <f>'US Historical and Forecast Data'!P47</f>
        <v>2.9264100328090237E-2</v>
      </c>
      <c r="AI18" s="142"/>
      <c r="AJ18" s="142"/>
      <c r="AK18" s="140"/>
      <c r="AL18" s="140"/>
      <c r="AM18" s="140"/>
      <c r="AN18" s="140"/>
      <c r="AO18" s="140"/>
      <c r="AP18" s="140"/>
      <c r="AQ18" s="140"/>
      <c r="AR18" s="140"/>
      <c r="AS18" s="140"/>
      <c r="AT18" s="140"/>
      <c r="AU18" s="140"/>
      <c r="AV18" s="140"/>
      <c r="AW18" s="140"/>
      <c r="AX18" s="142"/>
      <c r="AY18" s="142"/>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c r="CN18" s="140"/>
      <c r="CO18" s="140"/>
    </row>
    <row r="19" spans="1:93" s="144" customFormat="1" ht="9.75" customHeight="1" x14ac:dyDescent="0.2">
      <c r="A19" s="140"/>
      <c r="B19" s="140">
        <v>1994</v>
      </c>
      <c r="C19" s="141">
        <f>'BEA Table 3b, asset valn'!Q16</f>
        <v>2.1187166987211146E-2</v>
      </c>
      <c r="D19" s="141">
        <f>'BEA Table 3b, asset valn'!P16</f>
        <v>-1.3832559571884278E-3</v>
      </c>
      <c r="E19" s="141">
        <f>'BEA Table 3b, asset valn'!O16</f>
        <v>-1.2086875301418337E-2</v>
      </c>
      <c r="F19" s="161">
        <f>'Yields BEA 1.1 and 1.3'!AF40</f>
        <v>5.2383612495992715E-2</v>
      </c>
      <c r="G19" s="161">
        <f t="shared" si="14"/>
        <v>7.2187523526015429E-2</v>
      </c>
      <c r="H19" s="161">
        <f t="shared" si="0"/>
        <v>7.0383941542280198E-2</v>
      </c>
      <c r="I19" s="161">
        <f t="shared" si="1"/>
        <v>5.100035653880429E-2</v>
      </c>
      <c r="J19" s="161">
        <f t="shared" si="2"/>
        <v>4.9726129086129438E-2</v>
      </c>
      <c r="K19" s="140">
        <v>1994</v>
      </c>
      <c r="L19" s="142">
        <f>'BEA Table 3c, liab valn'!M16</f>
        <v>4.2868785441465542E-3</v>
      </c>
      <c r="M19" s="142">
        <f>'BEA Table 3c, liab valn'!L16</f>
        <v>-2.2622632243488382E-2</v>
      </c>
      <c r="N19" s="142">
        <f>'BEA Table 3c, liab valn'!K16</f>
        <v>-2.4001450902996206E-2</v>
      </c>
      <c r="O19" s="142">
        <f>'Yields BEA 1.1 and 1.3'!AG40</f>
        <v>4.537517447463954E-2</v>
      </c>
      <c r="P19" s="142">
        <f t="shared" si="15"/>
        <v>2.7039420775297713E-2</v>
      </c>
      <c r="Q19" s="142">
        <f t="shared" si="16"/>
        <v>2.6363849571592577E-2</v>
      </c>
      <c r="R19" s="161">
        <f t="shared" si="3"/>
        <v>2.2752542231151158E-2</v>
      </c>
      <c r="S19" s="161">
        <f t="shared" si="17"/>
        <v>2.2184077304694853E-2</v>
      </c>
      <c r="T19" s="140">
        <v>1994</v>
      </c>
      <c r="U19" s="142">
        <f t="shared" si="4"/>
        <v>1.6900288443064591E-2</v>
      </c>
      <c r="V19" s="142">
        <f t="shared" si="5"/>
        <v>2.1239376286299953E-2</v>
      </c>
      <c r="W19" s="142">
        <f t="shared" si="6"/>
        <v>1.1914575601577869E-2</v>
      </c>
      <c r="X19" s="142">
        <f t="shared" si="7"/>
        <v>7.008438021353175E-3</v>
      </c>
      <c r="Y19" s="142">
        <f t="shared" si="8"/>
        <v>4.514810275071772E-2</v>
      </c>
      <c r="Z19" s="142">
        <f t="shared" si="9"/>
        <v>2.8247814307653132E-2</v>
      </c>
      <c r="AA19" s="140">
        <v>1994</v>
      </c>
      <c r="AB19" s="142">
        <f t="shared" si="10"/>
        <v>1.6478040189253043E-2</v>
      </c>
      <c r="AC19" s="142">
        <f t="shared" si="11"/>
        <v>2.0708717322747358E-2</v>
      </c>
      <c r="AD19" s="142">
        <f t="shared" si="12"/>
        <v>1.1616893774452814E-2</v>
      </c>
      <c r="AE19" s="142">
        <f t="shared" si="13"/>
        <v>6.8333344586872227E-3</v>
      </c>
      <c r="AF19" s="142">
        <f t="shared" si="18"/>
        <v>4.4020091970687625E-2</v>
      </c>
      <c r="AG19" s="142">
        <f t="shared" si="19"/>
        <v>2.7542051781434582E-2</v>
      </c>
      <c r="AH19" s="143">
        <f>'US Historical and Forecast Data'!P48</f>
        <v>2.5624907389589779E-2</v>
      </c>
      <c r="AI19" s="142"/>
      <c r="AJ19" s="142"/>
      <c r="AK19" s="140"/>
      <c r="AL19" s="140"/>
      <c r="AM19" s="140"/>
      <c r="AN19" s="140"/>
      <c r="AO19" s="140"/>
      <c r="AP19" s="140"/>
      <c r="AQ19" s="140"/>
      <c r="AR19" s="140"/>
      <c r="AS19" s="140"/>
      <c r="AT19" s="140"/>
      <c r="AU19" s="140"/>
      <c r="AV19" s="140"/>
      <c r="AW19" s="140"/>
      <c r="AX19" s="142"/>
      <c r="AY19" s="142"/>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c r="CN19" s="140"/>
      <c r="CO19" s="140"/>
    </row>
    <row r="20" spans="1:93" s="144" customFormat="1" ht="9.75" customHeight="1" x14ac:dyDescent="0.2">
      <c r="A20" s="140"/>
      <c r="B20" s="140">
        <v>1995</v>
      </c>
      <c r="C20" s="141">
        <f>'BEA Table 3b, asset valn'!Q17</f>
        <v>9.7441748200104584E-3</v>
      </c>
      <c r="D20" s="141">
        <f>'BEA Table 3b, asset valn'!P17</f>
        <v>3.9430313767316857E-2</v>
      </c>
      <c r="E20" s="141">
        <f>'BEA Table 3b, asset valn'!O17</f>
        <v>3.5123486919498993E-2</v>
      </c>
      <c r="F20" s="161">
        <f>'Yields BEA 1.1 and 1.3'!AF41</f>
        <v>6.2207738401467171E-2</v>
      </c>
      <c r="G20" s="161">
        <f t="shared" si="14"/>
        <v>0.11138222698879449</v>
      </c>
      <c r="H20" s="161">
        <f t="shared" si="0"/>
        <v>0.10838348504253997</v>
      </c>
      <c r="I20" s="161">
        <f t="shared" si="1"/>
        <v>0.10163805216878402</v>
      </c>
      <c r="J20" s="161">
        <f t="shared" si="2"/>
        <v>9.8901652488027042E-2</v>
      </c>
      <c r="K20" s="140">
        <v>1995</v>
      </c>
      <c r="L20" s="142">
        <f>'BEA Table 3c, liab valn'!M17</f>
        <v>3.6571973985687744E-3</v>
      </c>
      <c r="M20" s="142">
        <f>'BEA Table 3c, liab valn'!L17</f>
        <v>5.5932962743823304E-2</v>
      </c>
      <c r="N20" s="142">
        <f>'BEA Table 3c, liab valn'!K17</f>
        <v>6.0332191372228186E-2</v>
      </c>
      <c r="O20" s="142">
        <f>'Yields BEA 1.1 and 1.3'!AG41</f>
        <v>5.4379076928631954E-2</v>
      </c>
      <c r="P20" s="142">
        <f t="shared" si="15"/>
        <v>0.11396923707102403</v>
      </c>
      <c r="Q20" s="142">
        <f t="shared" si="16"/>
        <v>0.11090084509299429</v>
      </c>
      <c r="R20" s="161">
        <f t="shared" si="3"/>
        <v>0.11031203967245526</v>
      </c>
      <c r="S20" s="161">
        <f t="shared" si="17"/>
        <v>0.10734211036249484</v>
      </c>
      <c r="T20" s="140">
        <v>1995</v>
      </c>
      <c r="U20" s="142">
        <f t="shared" si="4"/>
        <v>6.086977421441684E-3</v>
      </c>
      <c r="V20" s="142">
        <f t="shared" si="5"/>
        <v>-1.6502648976506447E-2</v>
      </c>
      <c r="W20" s="142">
        <f t="shared" si="6"/>
        <v>-2.5208704452729193E-2</v>
      </c>
      <c r="X20" s="142">
        <f t="shared" si="7"/>
        <v>7.8286614728352161E-3</v>
      </c>
      <c r="Y20" s="142">
        <f t="shared" si="8"/>
        <v>-2.5870100822295433E-3</v>
      </c>
      <c r="Z20" s="142">
        <f t="shared" si="9"/>
        <v>-8.6739875036712377E-3</v>
      </c>
      <c r="AA20" s="140">
        <v>1995</v>
      </c>
      <c r="AB20" s="142">
        <f t="shared" si="10"/>
        <v>5.9230978240134716E-3</v>
      </c>
      <c r="AC20" s="142">
        <f t="shared" si="11"/>
        <v>-1.6058348417538965E-2</v>
      </c>
      <c r="AD20" s="142">
        <f t="shared" si="12"/>
        <v>-2.4530010899037388E-2</v>
      </c>
      <c r="AE20" s="142">
        <f t="shared" si="13"/>
        <v>7.6178905430711753E-3</v>
      </c>
      <c r="AF20" s="142">
        <f t="shared" si="18"/>
        <v>-2.5173600504543193E-3</v>
      </c>
      <c r="AG20" s="142">
        <f t="shared" si="19"/>
        <v>-8.44045787446779E-3</v>
      </c>
      <c r="AH20" s="143">
        <f>'US Historical and Forecast Data'!P49</f>
        <v>2.7667886348898385E-2</v>
      </c>
      <c r="AI20" s="142"/>
      <c r="AJ20" s="142"/>
      <c r="AK20" s="140"/>
      <c r="AL20" s="140"/>
      <c r="AM20" s="140"/>
      <c r="AN20" s="140"/>
      <c r="AO20" s="140"/>
      <c r="AP20" s="140"/>
      <c r="AQ20" s="140"/>
      <c r="AR20" s="140"/>
      <c r="AS20" s="140"/>
      <c r="AT20" s="140"/>
      <c r="AU20" s="140"/>
      <c r="AV20" s="140"/>
      <c r="AW20" s="140"/>
      <c r="AX20" s="142"/>
      <c r="AY20" s="142"/>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c r="CN20" s="140"/>
      <c r="CO20" s="140"/>
    </row>
    <row r="21" spans="1:93" s="144" customFormat="1" ht="9.75" customHeight="1" x14ac:dyDescent="0.2">
      <c r="A21" s="140"/>
      <c r="B21" s="140">
        <v>1996</v>
      </c>
      <c r="C21" s="141">
        <f>'BEA Table 3b, asset valn'!Q18</f>
        <v>-1.4671545995263709E-2</v>
      </c>
      <c r="D21" s="141">
        <f>'BEA Table 3b, asset valn'!P18</f>
        <v>5.2713901841279165E-2</v>
      </c>
      <c r="E21" s="141">
        <f>'BEA Table 3b, asset valn'!O18</f>
        <v>3.8580753308978762E-2</v>
      </c>
      <c r="F21" s="161">
        <f>'Yields BEA 1.1 and 1.3'!AF42</f>
        <v>5.6059838192642347E-2</v>
      </c>
      <c r="G21" s="161">
        <f t="shared" si="14"/>
        <v>9.4102194038657799E-2</v>
      </c>
      <c r="H21" s="161">
        <f t="shared" si="0"/>
        <v>9.1455136096037809E-2</v>
      </c>
      <c r="I21" s="161">
        <f t="shared" si="1"/>
        <v>0.10877374003392151</v>
      </c>
      <c r="J21" s="161">
        <f t="shared" si="2"/>
        <v>0.10571397723618069</v>
      </c>
      <c r="K21" s="140">
        <v>1996</v>
      </c>
      <c r="L21" s="142">
        <f>'BEA Table 3c, liab valn'!M18</f>
        <v>-2.3235232988107137E-3</v>
      </c>
      <c r="M21" s="142">
        <f>'BEA Table 3c, liab valn'!L18</f>
        <v>1.0313890124413182E-2</v>
      </c>
      <c r="N21" s="142">
        <f>'BEA Table 3c, liab valn'!K18</f>
        <v>2.2250671906764927E-2</v>
      </c>
      <c r="O21" s="142">
        <f>'Yields BEA 1.1 and 1.3'!AG42</f>
        <v>4.7395871216955758E-2</v>
      </c>
      <c r="P21" s="142">
        <f t="shared" si="15"/>
        <v>5.5386238042558225E-2</v>
      </c>
      <c r="Q21" s="142">
        <f t="shared" si="16"/>
        <v>5.3828244811686625E-2</v>
      </c>
      <c r="R21" s="161">
        <f t="shared" si="3"/>
        <v>5.7709761341368938E-2</v>
      </c>
      <c r="S21" s="161">
        <f t="shared" si="17"/>
        <v>5.6086408308148275E-2</v>
      </c>
      <c r="T21" s="140">
        <v>1996</v>
      </c>
      <c r="U21" s="142">
        <f t="shared" si="4"/>
        <v>-1.2348022696452996E-2</v>
      </c>
      <c r="V21" s="142">
        <f t="shared" si="5"/>
        <v>4.2400011716865985E-2</v>
      </c>
      <c r="W21" s="142">
        <f t="shared" si="6"/>
        <v>1.6330081402213835E-2</v>
      </c>
      <c r="X21" s="142">
        <f t="shared" si="7"/>
        <v>8.6639669756865892E-3</v>
      </c>
      <c r="Y21" s="142">
        <f t="shared" si="8"/>
        <v>3.8715955996099574E-2</v>
      </c>
      <c r="Z21" s="142">
        <f t="shared" si="9"/>
        <v>5.1063978692552574E-2</v>
      </c>
      <c r="AA21" s="140">
        <v>1996</v>
      </c>
      <c r="AB21" s="142">
        <f t="shared" si="10"/>
        <v>-1.2000677643681217E-2</v>
      </c>
      <c r="AC21" s="142">
        <f t="shared" si="11"/>
        <v>4.1207315957442953E-2</v>
      </c>
      <c r="AD21" s="142">
        <f t="shared" si="12"/>
        <v>1.5870722594260821E-2</v>
      </c>
      <c r="AE21" s="142">
        <f t="shared" si="13"/>
        <v>8.4202529705894608E-3</v>
      </c>
      <c r="AF21" s="142">
        <f t="shared" si="18"/>
        <v>3.7626891284351198E-2</v>
      </c>
      <c r="AG21" s="142">
        <f t="shared" si="19"/>
        <v>4.9627568928032412E-2</v>
      </c>
      <c r="AH21" s="143">
        <f>'US Historical and Forecast Data'!P50</f>
        <v>2.8943786599806565E-2</v>
      </c>
      <c r="AI21" s="142"/>
      <c r="AJ21" s="142"/>
      <c r="AK21" s="140"/>
      <c r="AL21" s="140"/>
      <c r="AM21" s="140"/>
      <c r="AN21" s="140"/>
      <c r="AO21" s="140"/>
      <c r="AP21" s="140"/>
      <c r="AQ21" s="140"/>
      <c r="AR21" s="140"/>
      <c r="AS21" s="140"/>
      <c r="AT21" s="140"/>
      <c r="AU21" s="140"/>
      <c r="AV21" s="140"/>
      <c r="AW21" s="140"/>
      <c r="AX21" s="142"/>
      <c r="AY21" s="142"/>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c r="CN21" s="140"/>
      <c r="CO21" s="140"/>
    </row>
    <row r="22" spans="1:93" s="144" customFormat="1" ht="9.75" customHeight="1" x14ac:dyDescent="0.2">
      <c r="A22" s="140"/>
      <c r="B22" s="140">
        <v>1997</v>
      </c>
      <c r="C22" s="141">
        <f>'BEA Table 3b, asset valn'!Q19</f>
        <v>-4.1579175395127406E-2</v>
      </c>
      <c r="D22" s="141">
        <f>'BEA Table 3b, asset valn'!P19</f>
        <v>5.4009776537351943E-2</v>
      </c>
      <c r="E22" s="141">
        <f>'BEA Table 3b, asset valn'!O19</f>
        <v>4.8802831728834137E-2</v>
      </c>
      <c r="F22" s="161">
        <f>'Yields BEA 1.1 and 1.3'!AF43</f>
        <v>5.4542597389371332E-2</v>
      </c>
      <c r="G22" s="161">
        <f t="shared" si="14"/>
        <v>6.6973198531595862E-2</v>
      </c>
      <c r="H22" s="161">
        <f t="shared" si="0"/>
        <v>6.5460624037890602E-2</v>
      </c>
      <c r="I22" s="161">
        <f t="shared" si="1"/>
        <v>0.10855237392672328</v>
      </c>
      <c r="J22" s="161">
        <f t="shared" si="2"/>
        <v>0.10610074319035855</v>
      </c>
      <c r="K22" s="140">
        <v>1997</v>
      </c>
      <c r="L22" s="142">
        <f>'BEA Table 3c, liab valn'!M19</f>
        <v>-6.2155708468973865E-3</v>
      </c>
      <c r="M22" s="142">
        <f>'BEA Table 3c, liab valn'!L19</f>
        <v>4.0467163221295274E-2</v>
      </c>
      <c r="N22" s="142">
        <f>'BEA Table 3c, liab valn'!K19</f>
        <v>5.3604766390584667E-2</v>
      </c>
      <c r="O22" s="142">
        <f>'Yields BEA 1.1 and 1.3'!AG43</f>
        <v>4.8583016510217958E-2</v>
      </c>
      <c r="P22" s="142">
        <f t="shared" si="15"/>
        <v>8.2834608884615843E-2</v>
      </c>
      <c r="Q22" s="142">
        <f t="shared" si="16"/>
        <v>8.0963808036783977E-2</v>
      </c>
      <c r="R22" s="161">
        <f t="shared" si="3"/>
        <v>8.9050179731513232E-2</v>
      </c>
      <c r="S22" s="161">
        <f t="shared" si="17"/>
        <v>8.7039001626316254E-2</v>
      </c>
      <c r="T22" s="140">
        <v>1997</v>
      </c>
      <c r="U22" s="142">
        <f t="shared" si="4"/>
        <v>-3.5363604548230017E-2</v>
      </c>
      <c r="V22" s="142">
        <f t="shared" si="5"/>
        <v>1.3542613316056669E-2</v>
      </c>
      <c r="W22" s="142">
        <f t="shared" si="6"/>
        <v>-4.8019346617505301E-3</v>
      </c>
      <c r="X22" s="142">
        <f t="shared" si="7"/>
        <v>5.9595808791533741E-3</v>
      </c>
      <c r="Y22" s="142">
        <f t="shared" si="8"/>
        <v>-1.5861410353019981E-2</v>
      </c>
      <c r="Z22" s="142">
        <f t="shared" si="9"/>
        <v>1.9502194195210043E-2</v>
      </c>
      <c r="AA22" s="140">
        <v>1997</v>
      </c>
      <c r="AB22" s="142">
        <f t="shared" si="10"/>
        <v>-3.4564925562935667E-2</v>
      </c>
      <c r="AC22" s="142">
        <f t="shared" si="11"/>
        <v>1.3236756466912504E-2</v>
      </c>
      <c r="AD22" s="142">
        <f t="shared" si="12"/>
        <v>-4.693484056895866E-3</v>
      </c>
      <c r="AE22" s="142">
        <f t="shared" si="13"/>
        <v>5.824985097129789E-3</v>
      </c>
      <c r="AF22" s="142">
        <f t="shared" si="18"/>
        <v>-1.5503183998893375E-2</v>
      </c>
      <c r="AG22" s="142">
        <f t="shared" si="19"/>
        <v>1.9061741564042292E-2</v>
      </c>
      <c r="AH22" s="143">
        <f>'US Historical and Forecast Data'!P51</f>
        <v>2.3106631137975953E-2</v>
      </c>
      <c r="AI22" s="142"/>
      <c r="AJ22" s="142"/>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c r="CN22" s="140"/>
      <c r="CO22" s="140"/>
    </row>
    <row r="23" spans="1:93" s="144" customFormat="1" ht="9.75" customHeight="1" x14ac:dyDescent="0.2">
      <c r="A23" s="140"/>
      <c r="B23" s="140">
        <v>1998</v>
      </c>
      <c r="C23" s="141">
        <f>'BEA Table 3b, asset valn'!Q20</f>
        <v>9.1779471819253729E-3</v>
      </c>
      <c r="D23" s="141">
        <f>'BEA Table 3b, asset valn'!P20</f>
        <v>2.8872529338388311E-2</v>
      </c>
      <c r="E23" s="141">
        <f>'BEA Table 3b, asset valn'!O20</f>
        <v>2.9858758039241613E-2</v>
      </c>
      <c r="F23" s="161">
        <f>'Yields BEA 1.1 and 1.3'!AF44</f>
        <v>4.8088743205562202E-2</v>
      </c>
      <c r="G23" s="161">
        <f t="shared" si="14"/>
        <v>8.6139219725875876E-2</v>
      </c>
      <c r="H23" s="161">
        <f t="shared" si="0"/>
        <v>8.4836835961952434E-2</v>
      </c>
      <c r="I23" s="161">
        <f t="shared" si="1"/>
        <v>7.6961272543950521E-2</v>
      </c>
      <c r="J23" s="161">
        <f t="shared" si="2"/>
        <v>7.5797654947562909E-2</v>
      </c>
      <c r="K23" s="140">
        <v>1998</v>
      </c>
      <c r="L23" s="142">
        <f>'BEA Table 3c, liab valn'!M20</f>
        <v>2.0754265905627112E-3</v>
      </c>
      <c r="M23" s="142">
        <f>'BEA Table 3c, liab valn'!L20</f>
        <v>3.1363558258374918E-2</v>
      </c>
      <c r="N23" s="142">
        <f>'BEA Table 3c, liab valn'!K20</f>
        <v>5.3141155903535249E-2</v>
      </c>
      <c r="O23" s="142">
        <f>'Yields BEA 1.1 and 1.3'!AG44</f>
        <v>4.1421155876946066E-2</v>
      </c>
      <c r="P23" s="142">
        <f t="shared" si="15"/>
        <v>7.4860140725883692E-2</v>
      </c>
      <c r="Q23" s="142">
        <f t="shared" si="16"/>
        <v>7.3728291236688379E-2</v>
      </c>
      <c r="R23" s="161">
        <f t="shared" si="3"/>
        <v>7.2784714135320977E-2</v>
      </c>
      <c r="S23" s="161">
        <f t="shared" si="17"/>
        <v>7.1684244102584241E-2</v>
      </c>
      <c r="T23" s="140">
        <v>1998</v>
      </c>
      <c r="U23" s="142">
        <f t="shared" si="4"/>
        <v>7.1025205913626613E-3</v>
      </c>
      <c r="V23" s="142">
        <f t="shared" si="5"/>
        <v>-2.491028919986607E-3</v>
      </c>
      <c r="W23" s="142">
        <f t="shared" si="6"/>
        <v>-2.3282397864293636E-2</v>
      </c>
      <c r="X23" s="142">
        <f t="shared" si="7"/>
        <v>6.6675873286161369E-3</v>
      </c>
      <c r="Y23" s="142">
        <f t="shared" si="8"/>
        <v>1.1279078999992184E-2</v>
      </c>
      <c r="Z23" s="142">
        <f t="shared" si="9"/>
        <v>4.1765584086295438E-3</v>
      </c>
      <c r="AA23" s="140">
        <v>1998</v>
      </c>
      <c r="AB23" s="142">
        <f t="shared" si="10"/>
        <v>6.9951338802854077E-3</v>
      </c>
      <c r="AC23" s="142">
        <f t="shared" si="11"/>
        <v>-2.4533657552728021E-3</v>
      </c>
      <c r="AD23" s="142">
        <f t="shared" si="12"/>
        <v>-2.2930379154811956E-2</v>
      </c>
      <c r="AE23" s="142">
        <f t="shared" si="13"/>
        <v>6.56677660025145E-3</v>
      </c>
      <c r="AF23" s="142">
        <f t="shared" si="18"/>
        <v>1.1108544725264055E-2</v>
      </c>
      <c r="AG23" s="142">
        <f t="shared" si="19"/>
        <v>4.1134108449786475E-3</v>
      </c>
      <c r="AH23" s="143">
        <f>'US Historical and Forecast Data'!P52</f>
        <v>1.535163056419897E-2</v>
      </c>
      <c r="AI23" s="142"/>
      <c r="AJ23" s="142"/>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c r="CN23" s="140"/>
      <c r="CO23" s="140"/>
    </row>
    <row r="24" spans="1:93" s="144" customFormat="1" ht="9.75" customHeight="1" x14ac:dyDescent="0.2">
      <c r="A24" s="140"/>
      <c r="B24" s="140">
        <v>1999</v>
      </c>
      <c r="C24" s="141">
        <f>'BEA Table 3b, asset valn'!Q21</f>
        <v>-8.2381750650470046E-3</v>
      </c>
      <c r="D24" s="141">
        <f>'BEA Table 3b, asset valn'!P21</f>
        <v>8.1789861184650287E-2</v>
      </c>
      <c r="E24" s="141">
        <f>'BEA Table 3b, asset valn'!O21</f>
        <v>6.883619537533367E-2</v>
      </c>
      <c r="F24" s="161">
        <f>'Yields BEA 1.1 and 1.3'!AF45</f>
        <v>4.7153072408151218E-2</v>
      </c>
      <c r="G24" s="161">
        <f t="shared" si="14"/>
        <v>0.1207047585277545</v>
      </c>
      <c r="H24" s="161">
        <f t="shared" si="0"/>
        <v>0.11814174884204502</v>
      </c>
      <c r="I24" s="161">
        <f t="shared" si="1"/>
        <v>0.12894293359280151</v>
      </c>
      <c r="J24" s="161">
        <f t="shared" si="2"/>
        <v>0.12620499689723905</v>
      </c>
      <c r="K24" s="140">
        <v>1999</v>
      </c>
      <c r="L24" s="142">
        <f>'BEA Table 3c, liab valn'!M21</f>
        <v>-9.6743164868660241E-4</v>
      </c>
      <c r="M24" s="142">
        <f>'BEA Table 3c, liab valn'!L21</f>
        <v>2.5366528107836381E-3</v>
      </c>
      <c r="N24" s="142">
        <f>'BEA Table 3c, liab valn'!K21</f>
        <v>2.1824317435822416E-2</v>
      </c>
      <c r="O24" s="142">
        <f>'Yields BEA 1.1 and 1.3'!AG45</f>
        <v>3.8955770395932669E-2</v>
      </c>
      <c r="P24" s="142">
        <f t="shared" si="15"/>
        <v>4.0524991558029702E-2</v>
      </c>
      <c r="Q24" s="142">
        <f t="shared" si="16"/>
        <v>3.9664495690730134E-2</v>
      </c>
      <c r="R24" s="161">
        <f t="shared" si="3"/>
        <v>4.1492423206716304E-2</v>
      </c>
      <c r="S24" s="161">
        <f t="shared" si="17"/>
        <v>4.0611385177565879E-2</v>
      </c>
      <c r="T24" s="140">
        <v>1999</v>
      </c>
      <c r="U24" s="142">
        <f t="shared" si="4"/>
        <v>-7.2707434163604024E-3</v>
      </c>
      <c r="V24" s="142">
        <f t="shared" si="5"/>
        <v>7.9253208373866652E-2</v>
      </c>
      <c r="W24" s="142">
        <f t="shared" si="6"/>
        <v>4.7011877939511254E-2</v>
      </c>
      <c r="X24" s="142">
        <f t="shared" si="7"/>
        <v>8.1973020122185491E-3</v>
      </c>
      <c r="Y24" s="142">
        <f t="shared" si="8"/>
        <v>8.01797669697248E-2</v>
      </c>
      <c r="Z24" s="142">
        <f t="shared" si="9"/>
        <v>8.7450510386085201E-2</v>
      </c>
      <c r="AA24" s="140">
        <v>1999</v>
      </c>
      <c r="AB24" s="142">
        <f t="shared" si="10"/>
        <v>-7.1163585683582812E-3</v>
      </c>
      <c r="AC24" s="142">
        <f t="shared" si="11"/>
        <v>7.7570368830808659E-2</v>
      </c>
      <c r="AD24" s="142">
        <f t="shared" si="12"/>
        <v>4.6013641416179377E-2</v>
      </c>
      <c r="AE24" s="142">
        <f t="shared" si="13"/>
        <v>8.0232428888645096E-3</v>
      </c>
      <c r="AF24" s="142">
        <f t="shared" si="18"/>
        <v>7.8477253151314888E-2</v>
      </c>
      <c r="AG24" s="142">
        <f t="shared" si="19"/>
        <v>8.5593611719673168E-2</v>
      </c>
      <c r="AH24" s="143">
        <f>'US Historical and Forecast Data'!P53</f>
        <v>2.1694360468086593E-2</v>
      </c>
      <c r="AI24" s="142"/>
      <c r="AJ24" s="142"/>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c r="CN24" s="140"/>
      <c r="CO24" s="140"/>
    </row>
    <row r="25" spans="1:93" s="144" customFormat="1" ht="9.75" customHeight="1" x14ac:dyDescent="0.2">
      <c r="A25" s="140"/>
      <c r="B25" s="140">
        <v>2000</v>
      </c>
      <c r="C25" s="141">
        <f>'BEA Table 3b, asset valn'!Q22</f>
        <v>-3.8435027887347234E-2</v>
      </c>
      <c r="D25" s="141">
        <f>'BEA Table 3b, asset valn'!P22</f>
        <v>-1.1131840317193676E-2</v>
      </c>
      <c r="E25" s="141">
        <f>'BEA Table 3b, asset valn'!O22</f>
        <v>-1.3902832655496106E-2</v>
      </c>
      <c r="F25" s="161">
        <f>'Yields BEA 1.1 and 1.3'!AF46</f>
        <v>4.7142440664667662E-2</v>
      </c>
      <c r="G25" s="161">
        <f t="shared" si="14"/>
        <v>-2.4244275398732501E-3</v>
      </c>
      <c r="H25" s="161">
        <f t="shared" si="0"/>
        <v>-2.3467216880132535E-3</v>
      </c>
      <c r="I25" s="161">
        <f t="shared" si="1"/>
        <v>3.6010600347473984E-2</v>
      </c>
      <c r="J25" s="161">
        <f t="shared" si="2"/>
        <v>3.4856416801061767E-2</v>
      </c>
      <c r="K25" s="140">
        <v>2000</v>
      </c>
      <c r="L25" s="142">
        <f>'BEA Table 3c, liab valn'!M22</f>
        <v>-4.5315296693948905E-3</v>
      </c>
      <c r="M25" s="142">
        <f>'BEA Table 3c, liab valn'!L22</f>
        <v>-2.0505820478887212E-2</v>
      </c>
      <c r="N25" s="142">
        <f>'BEA Table 3c, liab valn'!K22</f>
        <v>-1.4221242324540799E-2</v>
      </c>
      <c r="O25" s="142">
        <f>'Yields BEA 1.1 and 1.3'!AG46</f>
        <v>3.9430507942511656E-2</v>
      </c>
      <c r="P25" s="142">
        <f t="shared" si="15"/>
        <v>1.4393157794229554E-2</v>
      </c>
      <c r="Q25" s="142">
        <f t="shared" si="16"/>
        <v>1.3931839578295401E-2</v>
      </c>
      <c r="R25" s="161">
        <f t="shared" si="3"/>
        <v>1.8924687463624443E-2</v>
      </c>
      <c r="S25" s="161">
        <f t="shared" si="17"/>
        <v>1.8318128209384155E-2</v>
      </c>
      <c r="T25" s="140">
        <v>2000</v>
      </c>
      <c r="U25" s="142">
        <f t="shared" si="4"/>
        <v>-3.3903498217952341E-2</v>
      </c>
      <c r="V25" s="142">
        <f t="shared" si="5"/>
        <v>9.3739801616935358E-3</v>
      </c>
      <c r="W25" s="142">
        <f t="shared" si="6"/>
        <v>3.1840966904469331E-4</v>
      </c>
      <c r="X25" s="142">
        <f t="shared" si="7"/>
        <v>7.7119327221560063E-3</v>
      </c>
      <c r="Y25" s="142">
        <f t="shared" si="8"/>
        <v>-1.6817585334102804E-2</v>
      </c>
      <c r="Z25" s="142">
        <f t="shared" si="9"/>
        <v>1.708591288384954E-2</v>
      </c>
      <c r="AA25" s="140">
        <v>2000</v>
      </c>
      <c r="AB25" s="142">
        <f t="shared" si="10"/>
        <v>-3.2816849857986267E-2</v>
      </c>
      <c r="AC25" s="142">
        <f t="shared" si="11"/>
        <v>9.0735326944860056E-3</v>
      </c>
      <c r="AD25" s="142">
        <f t="shared" si="12"/>
        <v>3.0820425182076961E-4</v>
      </c>
      <c r="AE25" s="142">
        <f t="shared" si="13"/>
        <v>7.4647558971916092E-3</v>
      </c>
      <c r="AF25" s="142">
        <f t="shared" si="18"/>
        <v>-1.6278561266308653E-2</v>
      </c>
      <c r="AG25" s="142">
        <f t="shared" si="19"/>
        <v>1.6538288591677615E-2</v>
      </c>
      <c r="AH25" s="143">
        <f>'US Historical and Forecast Data'!P54</f>
        <v>3.3112512769156943E-2</v>
      </c>
      <c r="AI25" s="142"/>
      <c r="AJ25" s="142"/>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c r="CN25" s="140"/>
      <c r="CO25" s="140"/>
    </row>
    <row r="26" spans="1:93" s="144" customFormat="1" ht="9.75" customHeight="1" x14ac:dyDescent="0.2">
      <c r="A26" s="140"/>
      <c r="B26" s="140">
        <v>2001</v>
      </c>
      <c r="C26" s="141">
        <f>'BEA Table 3b, asset valn'!Q23</f>
        <v>-2.095055367351175E-2</v>
      </c>
      <c r="D26" s="141">
        <f>'BEA Table 3b, asset valn'!P23</f>
        <v>-2.9174590885885632E-2</v>
      </c>
      <c r="E26" s="141">
        <f>'BEA Table 3b, asset valn'!O23</f>
        <v>-4.1498625132938546E-2</v>
      </c>
      <c r="F26" s="161">
        <f>'Yields BEA 1.1 and 1.3'!AF47</f>
        <v>3.902287801168005E-2</v>
      </c>
      <c r="G26" s="161">
        <f t="shared" si="14"/>
        <v>-1.1102266547717336E-2</v>
      </c>
      <c r="H26" s="161">
        <f t="shared" si="0"/>
        <v>-1.080221438622405E-2</v>
      </c>
      <c r="I26" s="161">
        <f t="shared" si="1"/>
        <v>9.8482871257944173E-3</v>
      </c>
      <c r="J26" s="161">
        <f t="shared" si="2"/>
        <v>9.5821252725907871E-3</v>
      </c>
      <c r="K26" s="140">
        <v>2001</v>
      </c>
      <c r="L26" s="142">
        <f>'BEA Table 3c, liab valn'!M23</f>
        <v>-2.5355741354806272E-3</v>
      </c>
      <c r="M26" s="142">
        <f>'BEA Table 3c, liab valn'!L23</f>
        <v>-2.0558491586168008E-2</v>
      </c>
      <c r="N26" s="142">
        <f>'BEA Table 3c, liab valn'!K23</f>
        <v>-1.8847648941055589E-2</v>
      </c>
      <c r="O26" s="142">
        <f>'Yields BEA 1.1 and 1.3'!AG47</f>
        <v>2.9250077408538626E-2</v>
      </c>
      <c r="P26" s="142">
        <f t="shared" si="15"/>
        <v>6.1560116868899922E-3</v>
      </c>
      <c r="Q26" s="142">
        <f t="shared" si="16"/>
        <v>5.9896380365285669E-3</v>
      </c>
      <c r="R26" s="161">
        <f t="shared" si="3"/>
        <v>8.6915858223706177E-3</v>
      </c>
      <c r="S26" s="161">
        <f t="shared" si="17"/>
        <v>8.4566852188228767E-3</v>
      </c>
      <c r="T26" s="140">
        <v>2001</v>
      </c>
      <c r="U26" s="142">
        <f t="shared" si="4"/>
        <v>-1.8414979538031125E-2</v>
      </c>
      <c r="V26" s="142">
        <f t="shared" si="5"/>
        <v>-8.6160992997176243E-3</v>
      </c>
      <c r="W26" s="142">
        <f t="shared" si="6"/>
        <v>-2.2650976191882957E-2</v>
      </c>
      <c r="X26" s="142">
        <f t="shared" si="7"/>
        <v>9.7728006031414238E-3</v>
      </c>
      <c r="Y26" s="142">
        <f t="shared" si="8"/>
        <v>-1.7258278234607329E-2</v>
      </c>
      <c r="Z26" s="142">
        <f t="shared" si="9"/>
        <v>1.1567013034237995E-3</v>
      </c>
      <c r="AA26" s="140">
        <v>2001</v>
      </c>
      <c r="AB26" s="142">
        <f t="shared" si="10"/>
        <v>-1.7917292476520526E-2</v>
      </c>
      <c r="AC26" s="142">
        <f t="shared" si="11"/>
        <v>-8.3832388106085242E-3</v>
      </c>
      <c r="AD26" s="142">
        <f t="shared" si="12"/>
        <v>-2.2038806205052223E-2</v>
      </c>
      <c r="AE26" s="142">
        <f t="shared" si="13"/>
        <v>9.5086788643764346E-3</v>
      </c>
      <c r="AF26" s="142">
        <f t="shared" si="18"/>
        <v>-1.6791852422752617E-2</v>
      </c>
      <c r="AG26" s="142">
        <f t="shared" si="19"/>
        <v>1.1254400537679104E-3</v>
      </c>
      <c r="AH26" s="143">
        <f>'US Historical and Forecast Data'!P55</f>
        <v>2.7776912285312427E-2</v>
      </c>
      <c r="AI26" s="142"/>
      <c r="AJ26" s="142"/>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c r="CN26" s="140"/>
      <c r="CO26" s="140"/>
    </row>
    <row r="27" spans="1:93" s="144" customFormat="1" ht="9.75" customHeight="1" x14ac:dyDescent="0.2">
      <c r="A27" s="140"/>
      <c r="B27" s="140">
        <v>2002</v>
      </c>
      <c r="C27" s="141">
        <f>'BEA Table 3b, asset valn'!Q24</f>
        <v>2.9232100973246231E-2</v>
      </c>
      <c r="D27" s="141">
        <f>'BEA Table 3b, asset valn'!P24</f>
        <v>-2.197987186227993E-2</v>
      </c>
      <c r="E27" s="141">
        <f>'BEA Table 3b, asset valn'!O24</f>
        <v>-5.0981496766122743E-2</v>
      </c>
      <c r="F27" s="161">
        <f>'Yields BEA 1.1 and 1.3'!AF48</f>
        <v>4.0098253657280675E-2</v>
      </c>
      <c r="G27" s="161">
        <f t="shared" si="14"/>
        <v>4.7350482768246979E-2</v>
      </c>
      <c r="H27" s="161">
        <f t="shared" si="0"/>
        <v>4.6612571918770933E-2</v>
      </c>
      <c r="I27" s="161">
        <f t="shared" si="1"/>
        <v>1.8118381795000745E-2</v>
      </c>
      <c r="J27" s="161">
        <f t="shared" si="2"/>
        <v>1.7836024578773035E-2</v>
      </c>
      <c r="K27" s="140">
        <v>2002</v>
      </c>
      <c r="L27" s="142">
        <f>'BEA Table 3c, liab valn'!M24</f>
        <v>4.4721754049781562E-3</v>
      </c>
      <c r="M27" s="142">
        <f>'BEA Table 3c, liab valn'!L24</f>
        <v>-3.9317483396595167E-2</v>
      </c>
      <c r="N27" s="142">
        <f>'BEA Table 3c, liab valn'!K24</f>
        <v>-3.1691360633003623E-2</v>
      </c>
      <c r="O27" s="142">
        <f>'Yields BEA 1.1 and 1.3'!AG48</f>
        <v>2.7715716208122441E-2</v>
      </c>
      <c r="P27" s="142">
        <f t="shared" si="15"/>
        <v>-7.1295917834945689E-3</v>
      </c>
      <c r="Q27" s="142">
        <f t="shared" si="16"/>
        <v>-7.0184840857098283E-3</v>
      </c>
      <c r="R27" s="161">
        <f t="shared" si="3"/>
        <v>-1.1601767188472726E-2</v>
      </c>
      <c r="S27" s="161">
        <f t="shared" si="17"/>
        <v>-1.1420965021716144E-2</v>
      </c>
      <c r="T27" s="140">
        <v>2002</v>
      </c>
      <c r="U27" s="142">
        <f t="shared" si="4"/>
        <v>2.4759925568268074E-2</v>
      </c>
      <c r="V27" s="142">
        <f t="shared" si="5"/>
        <v>1.7337611534315237E-2</v>
      </c>
      <c r="W27" s="142">
        <f t="shared" si="6"/>
        <v>-1.9290136133119119E-2</v>
      </c>
      <c r="X27" s="142">
        <f t="shared" si="7"/>
        <v>1.2382537449158234E-2</v>
      </c>
      <c r="Y27" s="142">
        <f t="shared" si="8"/>
        <v>5.4480074551741545E-2</v>
      </c>
      <c r="Z27" s="142">
        <f t="shared" si="9"/>
        <v>2.9720148983473471E-2</v>
      </c>
      <c r="AA27" s="140">
        <v>2002</v>
      </c>
      <c r="AB27" s="142">
        <f t="shared" si="10"/>
        <v>2.4374066403991576E-2</v>
      </c>
      <c r="AC27" s="142">
        <f t="shared" si="11"/>
        <v>1.7067421857099283E-2</v>
      </c>
      <c r="AD27" s="142">
        <f t="shared" si="12"/>
        <v>-1.898951827437061E-2</v>
      </c>
      <c r="AE27" s="142">
        <f t="shared" si="13"/>
        <v>1.2189567743389897E-2</v>
      </c>
      <c r="AF27" s="142">
        <f t="shared" si="18"/>
        <v>5.3631056004480752E-2</v>
      </c>
      <c r="AG27" s="142">
        <f t="shared" si="19"/>
        <v>2.925698960048918E-2</v>
      </c>
      <c r="AH27" s="143">
        <f>'US Historical and Forecast Data'!P56</f>
        <v>1.5830725898625886E-2</v>
      </c>
      <c r="AI27" s="142"/>
      <c r="AJ27" s="142"/>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c r="CN27" s="140"/>
      <c r="CO27" s="140"/>
    </row>
    <row r="28" spans="1:93" s="144" customFormat="1" ht="9.75" customHeight="1" x14ac:dyDescent="0.2">
      <c r="A28" s="140"/>
      <c r="B28" s="140">
        <v>2003</v>
      </c>
      <c r="C28" s="141">
        <f>C7</f>
        <v>6.8457166748971759E-2</v>
      </c>
      <c r="D28" s="141">
        <f t="shared" ref="D28:E28" si="20">D7</f>
        <v>9.8947131826987486E-2</v>
      </c>
      <c r="E28" s="141">
        <f t="shared" si="20"/>
        <v>0.10862445484380646</v>
      </c>
      <c r="F28" s="161">
        <f>'Yields BEA 1.1 and 1.3'!AF49</f>
        <v>4.624059666162645E-2</v>
      </c>
      <c r="G28" s="161">
        <f t="shared" si="14"/>
        <v>0.21364489523758567</v>
      </c>
      <c r="H28" s="161">
        <f t="shared" si="0"/>
        <v>0.20889873234462134</v>
      </c>
      <c r="I28" s="161">
        <f t="shared" si="1"/>
        <v>0.14518772848861394</v>
      </c>
      <c r="J28" s="161">
        <f t="shared" si="2"/>
        <v>0.14196235486711861</v>
      </c>
      <c r="K28" s="140">
        <v>2003</v>
      </c>
      <c r="L28" s="142">
        <f>C8</f>
        <v>7.2583443364209518E-3</v>
      </c>
      <c r="M28" s="142">
        <f>D8</f>
        <v>4.8874287050575935E-2</v>
      </c>
      <c r="N28" s="142">
        <f>E8</f>
        <v>8.1822765585268575E-2</v>
      </c>
      <c r="O28" s="142">
        <f>'Yields BEA 1.1 and 1.3'!AG49</f>
        <v>2.9963504080991729E-2</v>
      </c>
      <c r="P28" s="142">
        <f t="shared" si="15"/>
        <v>8.609613546798861E-2</v>
      </c>
      <c r="Q28" s="142">
        <f t="shared" si="16"/>
        <v>8.4183493076363095E-2</v>
      </c>
      <c r="R28" s="161">
        <f t="shared" si="3"/>
        <v>7.8837791131567664E-2</v>
      </c>
      <c r="S28" s="161">
        <f t="shared" si="17"/>
        <v>7.7086394270829126E-2</v>
      </c>
      <c r="T28" s="140">
        <v>2003</v>
      </c>
      <c r="U28" s="142">
        <f t="shared" si="4"/>
        <v>6.1198822412550806E-2</v>
      </c>
      <c r="V28" s="142">
        <f t="shared" si="5"/>
        <v>5.0072844776411551E-2</v>
      </c>
      <c r="W28" s="142">
        <f t="shared" si="6"/>
        <v>2.6801689258537889E-2</v>
      </c>
      <c r="X28" s="142">
        <f t="shared" si="7"/>
        <v>1.6277092580634721E-2</v>
      </c>
      <c r="Y28" s="142">
        <f t="shared" si="8"/>
        <v>0.12754875976959706</v>
      </c>
      <c r="Z28" s="142">
        <f t="shared" si="9"/>
        <v>6.6349937357046279E-2</v>
      </c>
      <c r="AA28" s="140">
        <v>2003</v>
      </c>
      <c r="AB28" s="142">
        <f t="shared" si="10"/>
        <v>5.9839278671968775E-2</v>
      </c>
      <c r="AC28" s="142">
        <f t="shared" si="11"/>
        <v>4.8960466792567457E-2</v>
      </c>
      <c r="AD28" s="142">
        <f t="shared" si="12"/>
        <v>2.620628451981865E-2</v>
      </c>
      <c r="AE28" s="142">
        <f t="shared" si="13"/>
        <v>1.5915493803722015E-2</v>
      </c>
      <c r="AF28" s="142">
        <f t="shared" si="18"/>
        <v>0.12471523926825825</v>
      </c>
      <c r="AG28" s="142">
        <f t="shared" si="19"/>
        <v>6.4875960596289473E-2</v>
      </c>
      <c r="AH28" s="143">
        <f>'US Historical and Forecast Data'!P57</f>
        <v>2.2719921943492594E-2</v>
      </c>
      <c r="AI28" s="142"/>
      <c r="AJ28" s="142"/>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c r="CN28" s="140"/>
      <c r="CO28" s="140"/>
    </row>
    <row r="29" spans="1:93" s="144" customFormat="1" ht="9.75" customHeight="1" x14ac:dyDescent="0.2">
      <c r="A29" s="140"/>
      <c r="B29" s="140">
        <v>2004</v>
      </c>
      <c r="C29" s="141">
        <f>K7</f>
        <v>3.5856091694936996E-2</v>
      </c>
      <c r="D29" s="141">
        <f t="shared" ref="D29:E29" si="21">L7</f>
        <v>6.9154107895965794E-2</v>
      </c>
      <c r="E29" s="141">
        <f t="shared" si="21"/>
        <v>5.4358727256234647E-2</v>
      </c>
      <c r="F29" s="161">
        <f>'Yields BEA 1.1 and 1.3'!AF50</f>
        <v>4.8787057179651303E-2</v>
      </c>
      <c r="G29" s="161">
        <f t="shared" si="14"/>
        <v>0.15379725677055411</v>
      </c>
      <c r="H29" s="161">
        <f t="shared" si="0"/>
        <v>0.14985222740463011</v>
      </c>
      <c r="I29" s="161">
        <f t="shared" si="1"/>
        <v>0.1179411650756171</v>
      </c>
      <c r="J29" s="161">
        <f t="shared" si="2"/>
        <v>0.11491587470669497</v>
      </c>
      <c r="K29" s="140">
        <v>2004</v>
      </c>
      <c r="L29" s="142">
        <f>K8</f>
        <v>3.6221542948669258E-3</v>
      </c>
      <c r="M29" s="142">
        <f>L8</f>
        <v>3.6998438786627792E-2</v>
      </c>
      <c r="N29" s="142">
        <f>M8</f>
        <v>2.5514967224964533E-2</v>
      </c>
      <c r="O29" s="142">
        <f>'Yields BEA 1.1 and 1.3'!AG50</f>
        <v>3.2661236122916854E-2</v>
      </c>
      <c r="P29" s="142">
        <f t="shared" si="15"/>
        <v>7.3281829204411564E-2</v>
      </c>
      <c r="Q29" s="142">
        <f t="shared" si="16"/>
        <v>7.1402088471250569E-2</v>
      </c>
      <c r="R29" s="161">
        <f t="shared" si="3"/>
        <v>6.9659674909544639E-2</v>
      </c>
      <c r="S29" s="161">
        <f t="shared" si="17"/>
        <v>6.7872845489375888E-2</v>
      </c>
      <c r="T29" s="140">
        <v>2004</v>
      </c>
      <c r="U29" s="142">
        <f t="shared" si="4"/>
        <v>3.2233937400070072E-2</v>
      </c>
      <c r="V29" s="142">
        <f t="shared" si="5"/>
        <v>3.2155669109338002E-2</v>
      </c>
      <c r="W29" s="142">
        <f t="shared" si="6"/>
        <v>2.8843760031270115E-2</v>
      </c>
      <c r="X29" s="142">
        <f t="shared" si="7"/>
        <v>1.6125821056734449E-2</v>
      </c>
      <c r="Y29" s="142">
        <f t="shared" si="8"/>
        <v>8.051542756614255E-2</v>
      </c>
      <c r="Z29" s="142">
        <f t="shared" si="9"/>
        <v>4.8281490166072458E-2</v>
      </c>
      <c r="AA29" s="140">
        <v>2004</v>
      </c>
      <c r="AB29" s="142">
        <f t="shared" si="10"/>
        <v>3.1407109716060436E-2</v>
      </c>
      <c r="AC29" s="142">
        <f t="shared" si="11"/>
        <v>3.1330849073005845E-2</v>
      </c>
      <c r="AD29" s="142">
        <f t="shared" si="12"/>
        <v>2.8103893256423894E-2</v>
      </c>
      <c r="AE29" s="142">
        <f t="shared" si="13"/>
        <v>1.5712180144313227E-2</v>
      </c>
      <c r="AF29" s="142">
        <f t="shared" si="18"/>
        <v>7.8450138933379515E-2</v>
      </c>
      <c r="AG29" s="142">
        <f t="shared" si="19"/>
        <v>4.7043029217319073E-2</v>
      </c>
      <c r="AH29" s="143">
        <f>'US Historical and Forecast Data'!P58</f>
        <v>2.6326130977497364E-2</v>
      </c>
      <c r="AI29" s="142"/>
      <c r="AJ29" s="142"/>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c r="CN29" s="140"/>
      <c r="CO29" s="140"/>
    </row>
    <row r="30" spans="1:93" s="144" customFormat="1" ht="9.75" customHeight="1" x14ac:dyDescent="0.2">
      <c r="A30" s="140"/>
      <c r="B30" s="140">
        <v>2005</v>
      </c>
      <c r="C30" s="141">
        <f>S7</f>
        <v>-4.1705153922423105E-2</v>
      </c>
      <c r="D30" s="141">
        <f t="shared" ref="D30:E30" si="22">T7</f>
        <v>0.13667651241575812</v>
      </c>
      <c r="E30" s="141">
        <f t="shared" si="22"/>
        <v>0.10190855550801148</v>
      </c>
      <c r="F30" s="161">
        <f>'Yields BEA 1.1 and 1.3'!AF51</f>
        <v>5.1372352996783548E-2</v>
      </c>
      <c r="G30" s="161">
        <f t="shared" si="14"/>
        <v>0.14634371149011857</v>
      </c>
      <c r="H30" s="161">
        <f t="shared" si="0"/>
        <v>0.1416543494800668</v>
      </c>
      <c r="I30" s="161">
        <f t="shared" si="1"/>
        <v>0.18804886541254168</v>
      </c>
      <c r="J30" s="161">
        <f t="shared" si="2"/>
        <v>0.18202312507481316</v>
      </c>
      <c r="K30" s="140">
        <v>2005</v>
      </c>
      <c r="L30" s="142">
        <f>S8</f>
        <v>-3.9063045869123045E-3</v>
      </c>
      <c r="M30" s="142">
        <f>T8</f>
        <v>-7.1094959658040075E-3</v>
      </c>
      <c r="N30" s="142">
        <f>U8</f>
        <v>-5.1555716143616686E-3</v>
      </c>
      <c r="O30" s="142">
        <f>'Yields BEA 1.1 and 1.3'!AG51</f>
        <v>3.6776904966224391E-2</v>
      </c>
      <c r="P30" s="142">
        <f t="shared" si="15"/>
        <v>2.5761104413508078E-2</v>
      </c>
      <c r="Q30" s="142">
        <f t="shared" si="16"/>
        <v>2.4935628941117598E-2</v>
      </c>
      <c r="R30" s="161">
        <f t="shared" si="3"/>
        <v>2.9667409000420385E-2</v>
      </c>
      <c r="S30" s="161">
        <f t="shared" si="17"/>
        <v>2.8716761929311812E-2</v>
      </c>
      <c r="T30" s="140">
        <v>2005</v>
      </c>
      <c r="U30" s="142">
        <f t="shared" si="4"/>
        <v>-3.7798849335510802E-2</v>
      </c>
      <c r="V30" s="142">
        <f t="shared" si="5"/>
        <v>0.14378600838156214</v>
      </c>
      <c r="W30" s="142">
        <f t="shared" si="6"/>
        <v>0.10706412712237315</v>
      </c>
      <c r="X30" s="142">
        <f t="shared" si="7"/>
        <v>1.4595448030559156E-2</v>
      </c>
      <c r="Y30" s="142">
        <f t="shared" si="8"/>
        <v>0.12058260707661049</v>
      </c>
      <c r="Z30" s="142">
        <f t="shared" si="9"/>
        <v>0.15838145641212129</v>
      </c>
      <c r="AA30" s="140">
        <v>2005</v>
      </c>
      <c r="AB30" s="142">
        <f t="shared" si="10"/>
        <v>-3.6587642606552152E-2</v>
      </c>
      <c r="AC30" s="142">
        <f t="shared" si="11"/>
        <v>0.13917860408372176</v>
      </c>
      <c r="AD30" s="142">
        <f t="shared" si="12"/>
        <v>0.1036334197468744</v>
      </c>
      <c r="AE30" s="142">
        <f t="shared" si="13"/>
        <v>1.4127759061779583E-2</v>
      </c>
      <c r="AF30" s="142">
        <f t="shared" si="18"/>
        <v>0.1167187205389492</v>
      </c>
      <c r="AG30" s="142">
        <f t="shared" si="19"/>
        <v>0.15330636314550133</v>
      </c>
      <c r="AH30" s="143">
        <f>'US Historical and Forecast Data'!P59</f>
        <v>3.3104257139041415E-2</v>
      </c>
      <c r="AI30" s="142"/>
      <c r="AJ30" s="142"/>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c r="CN30" s="140"/>
      <c r="CO30" s="140"/>
    </row>
    <row r="31" spans="1:93" s="144" customFormat="1" ht="9.75" customHeight="1" x14ac:dyDescent="0.2">
      <c r="A31" s="140"/>
      <c r="B31" s="140">
        <v>2006</v>
      </c>
      <c r="C31" s="141">
        <f>Z7</f>
        <v>3.3909998313466985E-2</v>
      </c>
      <c r="D31" s="141">
        <f t="shared" ref="D31:E31" si="23">AA7</f>
        <v>0.1031021522857125</v>
      </c>
      <c r="E31" s="141">
        <f t="shared" si="23"/>
        <v>9.1360200385108142E-2</v>
      </c>
      <c r="F31" s="161">
        <f>'Yields BEA 1.1 and 1.3'!AF52</f>
        <v>5.696478959596521E-2</v>
      </c>
      <c r="G31" s="161">
        <f t="shared" si="14"/>
        <v>0.19397694019514469</v>
      </c>
      <c r="H31" s="161">
        <f t="shared" si="0"/>
        <v>0.18801449494868144</v>
      </c>
      <c r="I31" s="161">
        <f t="shared" si="1"/>
        <v>0.16006694188167769</v>
      </c>
      <c r="J31" s="161">
        <f t="shared" si="2"/>
        <v>0.15514681902698071</v>
      </c>
      <c r="K31" s="140">
        <v>2006</v>
      </c>
      <c r="L31" s="142">
        <f>Z8</f>
        <v>3.150875624309794E-3</v>
      </c>
      <c r="M31" s="142">
        <f>AA8</f>
        <v>5.6504793949364446E-2</v>
      </c>
      <c r="N31" s="142">
        <f>AB8</f>
        <v>3.7568580345659713E-2</v>
      </c>
      <c r="O31" s="142">
        <f>'Yields BEA 1.1 and 1.3'!AG52</f>
        <v>4.6138141181496346E-2</v>
      </c>
      <c r="P31" s="142">
        <f t="shared" si="15"/>
        <v>0.10579381075517058</v>
      </c>
      <c r="Q31" s="142">
        <f t="shared" si="16"/>
        <v>0.10254193038522653</v>
      </c>
      <c r="R31" s="161">
        <f t="shared" si="3"/>
        <v>0.10264293513086079</v>
      </c>
      <c r="S31" s="161">
        <f t="shared" si="17"/>
        <v>9.9487906084426966E-2</v>
      </c>
      <c r="T31" s="140">
        <v>2006</v>
      </c>
      <c r="U31" s="142">
        <f t="shared" si="4"/>
        <v>3.075912268915719E-2</v>
      </c>
      <c r="V31" s="142">
        <f t="shared" si="5"/>
        <v>4.6597358336348052E-2</v>
      </c>
      <c r="W31" s="142">
        <f t="shared" si="6"/>
        <v>5.3791620039448429E-2</v>
      </c>
      <c r="X31" s="142">
        <f t="shared" si="7"/>
        <v>1.0826648414468863E-2</v>
      </c>
      <c r="Y31" s="142">
        <f t="shared" si="8"/>
        <v>8.8183129439974112E-2</v>
      </c>
      <c r="Z31" s="142">
        <f t="shared" si="9"/>
        <v>5.7424006750816908E-2</v>
      </c>
      <c r="AA31" s="140">
        <v>2006</v>
      </c>
      <c r="AB31" s="142">
        <f t="shared" si="10"/>
        <v>2.9813651620901129E-2</v>
      </c>
      <c r="AC31" s="142">
        <f t="shared" si="11"/>
        <v>4.5165053045673829E-2</v>
      </c>
      <c r="AD31" s="142">
        <f t="shared" si="12"/>
        <v>5.213817819795373E-2</v>
      </c>
      <c r="AE31" s="142">
        <f t="shared" si="13"/>
        <v>1.0493859896879933E-2</v>
      </c>
      <c r="AF31" s="142">
        <f t="shared" si="18"/>
        <v>8.5472564563454895E-2</v>
      </c>
      <c r="AG31" s="142">
        <f t="shared" si="19"/>
        <v>5.5658912942553762E-2</v>
      </c>
      <c r="AH31" s="143">
        <f>'US Historical and Forecast Data'!P60</f>
        <v>3.1712689216279344E-2</v>
      </c>
      <c r="AI31" s="142"/>
      <c r="AJ31" s="142"/>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c r="CN31" s="140"/>
      <c r="CO31" s="140"/>
    </row>
    <row r="32" spans="1:93" s="144" customFormat="1" ht="9.75" customHeight="1" x14ac:dyDescent="0.2">
      <c r="A32" s="140"/>
      <c r="B32" s="140">
        <v>2007</v>
      </c>
      <c r="C32" s="141">
        <f>AG7</f>
        <v>4.7541003273248415E-2</v>
      </c>
      <c r="D32" s="141">
        <f t="shared" ref="D32:E32" si="24">AH7</f>
        <v>4.4859810866383201E-2</v>
      </c>
      <c r="E32" s="141">
        <f t="shared" si="24"/>
        <v>3.6871734776837334E-2</v>
      </c>
      <c r="F32" s="161">
        <f>'Yields BEA 1.1 and 1.3'!AF53</f>
        <v>5.5635137937448773E-2</v>
      </c>
      <c r="G32" s="161">
        <f t="shared" si="14"/>
        <v>0.14803595207708037</v>
      </c>
      <c r="H32" s="161">
        <f t="shared" si="0"/>
        <v>0.14396166162597668</v>
      </c>
      <c r="I32" s="161">
        <f t="shared" si="1"/>
        <v>0.10049494880383197</v>
      </c>
      <c r="J32" s="161">
        <f t="shared" si="2"/>
        <v>9.7729096289285958E-2</v>
      </c>
      <c r="K32" s="140">
        <v>2007</v>
      </c>
      <c r="L32" s="142">
        <f>AG8</f>
        <v>4.7035149360544048E-3</v>
      </c>
      <c r="M32" s="142">
        <f>AH8</f>
        <v>1.1343391568557439E-2</v>
      </c>
      <c r="N32" s="142">
        <f>AI8</f>
        <v>1.428156250784956E-2</v>
      </c>
      <c r="O32" s="142">
        <f>'Yields BEA 1.1 and 1.3'!AG53</f>
        <v>4.3630582518915828E-2</v>
      </c>
      <c r="P32" s="142">
        <f t="shared" si="15"/>
        <v>5.9677489023527673E-2</v>
      </c>
      <c r="Q32" s="142">
        <f t="shared" si="16"/>
        <v>5.803502703869981E-2</v>
      </c>
      <c r="R32" s="161">
        <f t="shared" si="3"/>
        <v>5.4973974087473267E-2</v>
      </c>
      <c r="S32" s="161">
        <f t="shared" si="17"/>
        <v>5.3460963669793173E-2</v>
      </c>
      <c r="T32" s="140">
        <v>2007</v>
      </c>
      <c r="U32" s="142">
        <f t="shared" si="4"/>
        <v>4.2837488337194009E-2</v>
      </c>
      <c r="V32" s="142">
        <f t="shared" si="5"/>
        <v>3.3516419297825763E-2</v>
      </c>
      <c r="W32" s="142">
        <f t="shared" si="6"/>
        <v>2.2590172268987775E-2</v>
      </c>
      <c r="X32" s="142">
        <f t="shared" si="7"/>
        <v>1.2004555418532944E-2</v>
      </c>
      <c r="Y32" s="142">
        <f t="shared" si="8"/>
        <v>8.8358463053552688E-2</v>
      </c>
      <c r="Z32" s="142">
        <f t="shared" si="9"/>
        <v>4.5520974716358707E-2</v>
      </c>
      <c r="AA32" s="140">
        <v>2007</v>
      </c>
      <c r="AB32" s="142">
        <f t="shared" si="10"/>
        <v>4.165850196778411E-2</v>
      </c>
      <c r="AC32" s="142">
        <f t="shared" si="11"/>
        <v>3.2593970222555078E-2</v>
      </c>
      <c r="AD32" s="142">
        <f t="shared" si="12"/>
        <v>2.1968438684186697E-2</v>
      </c>
      <c r="AE32" s="142">
        <f t="shared" si="13"/>
        <v>1.1674162396937712E-2</v>
      </c>
      <c r="AF32" s="142">
        <f t="shared" si="18"/>
        <v>8.5926634587276896E-2</v>
      </c>
      <c r="AG32" s="142">
        <f t="shared" si="19"/>
        <v>4.4268132619492792E-2</v>
      </c>
      <c r="AH32" s="143">
        <f>'US Historical and Forecast Data'!P61</f>
        <v>2.8301218568100417E-2</v>
      </c>
      <c r="AI32" s="142"/>
      <c r="AJ32" s="142"/>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c r="CN32" s="140"/>
      <c r="CO32" s="140"/>
    </row>
    <row r="33" spans="1:93" s="144" customFormat="1" ht="9.75" customHeight="1" x14ac:dyDescent="0.2">
      <c r="A33" s="140"/>
      <c r="B33" s="140">
        <v>2008</v>
      </c>
      <c r="C33" s="141">
        <f>AN7</f>
        <v>-4.358311090041532E-2</v>
      </c>
      <c r="D33" s="141">
        <f t="shared" ref="D33:E33" si="25">AO7</f>
        <v>-0.20660681566461953</v>
      </c>
      <c r="E33" s="141">
        <f t="shared" si="25"/>
        <v>-0.23861544209200344</v>
      </c>
      <c r="F33" s="161">
        <f>'Yields BEA 1.1 and 1.3'!AF54</f>
        <v>4.5395383708425788E-2</v>
      </c>
      <c r="G33" s="161">
        <f t="shared" si="14"/>
        <v>-0.20479454285660909</v>
      </c>
      <c r="H33" s="161">
        <f t="shared" si="0"/>
        <v>-0.19740377815451973</v>
      </c>
      <c r="I33" s="161">
        <f t="shared" si="1"/>
        <v>-0.16121143195619375</v>
      </c>
      <c r="J33" s="161">
        <f t="shared" si="2"/>
        <v>-0.15539352419236552</v>
      </c>
      <c r="K33" s="140">
        <v>2008</v>
      </c>
      <c r="L33" s="142">
        <f>AN8</f>
        <v>-4.7255517708739824E-3</v>
      </c>
      <c r="M33" s="142">
        <f>AO8</f>
        <v>-0.12346826058250722</v>
      </c>
      <c r="N33" s="142">
        <f>AP8</f>
        <v>-0.12813636507254567</v>
      </c>
      <c r="O33" s="142">
        <f>'Yields BEA 1.1 and 1.3'!AG54</f>
        <v>3.4753604509119143E-2</v>
      </c>
      <c r="P33" s="142">
        <f t="shared" si="15"/>
        <v>-9.344020784426206E-2</v>
      </c>
      <c r="Q33" s="142">
        <f t="shared" si="16"/>
        <v>-9.0068074093731423E-2</v>
      </c>
      <c r="R33" s="161">
        <f t="shared" si="3"/>
        <v>-8.8714656073388076E-2</v>
      </c>
      <c r="S33" s="161">
        <f t="shared" si="17"/>
        <v>-8.5513061248059782E-2</v>
      </c>
      <c r="T33" s="140">
        <v>2008</v>
      </c>
      <c r="U33" s="142">
        <f t="shared" si="4"/>
        <v>-3.8857559129541336E-2</v>
      </c>
      <c r="V33" s="142">
        <f t="shared" si="5"/>
        <v>-8.3138555082112306E-2</v>
      </c>
      <c r="W33" s="142">
        <f t="shared" si="6"/>
        <v>-0.11047907701945778</v>
      </c>
      <c r="X33" s="142">
        <f t="shared" si="7"/>
        <v>1.0641779199306645E-2</v>
      </c>
      <c r="Y33" s="142">
        <f t="shared" si="8"/>
        <v>-0.11135433501234702</v>
      </c>
      <c r="Z33" s="142">
        <f t="shared" si="9"/>
        <v>-7.2496775882805675E-2</v>
      </c>
      <c r="AA33" s="140">
        <v>2008</v>
      </c>
      <c r="AB33" s="142">
        <f t="shared" si="10"/>
        <v>-3.7455241116482539E-2</v>
      </c>
      <c r="AC33" s="142">
        <f t="shared" si="11"/>
        <v>-8.0138194380539249E-2</v>
      </c>
      <c r="AD33" s="142">
        <f t="shared" si="12"/>
        <v>-0.10649203297343295</v>
      </c>
      <c r="AE33" s="142">
        <f t="shared" si="13"/>
        <v>1.0257731436233517E-2</v>
      </c>
      <c r="AF33" s="142">
        <f t="shared" si="18"/>
        <v>-0.10733570406078827</v>
      </c>
      <c r="AG33" s="142">
        <f t="shared" si="19"/>
        <v>-6.9880462944305735E-2</v>
      </c>
      <c r="AH33" s="143">
        <f>'US Historical and Forecast Data'!P62</f>
        <v>3.7439834086175239E-2</v>
      </c>
      <c r="AI33" s="142"/>
      <c r="AJ33" s="142"/>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c r="CN33" s="140"/>
      <c r="CO33" s="140"/>
    </row>
    <row r="34" spans="1:93" s="144" customFormat="1" ht="9.75" customHeight="1" x14ac:dyDescent="0.2">
      <c r="A34" s="140"/>
      <c r="B34" s="140">
        <v>2009</v>
      </c>
      <c r="C34" s="141">
        <f>AU7</f>
        <v>3.7038677746317944E-2</v>
      </c>
      <c r="D34" s="141">
        <f t="shared" ref="D34:E34" si="26">AV7</f>
        <v>0.15162832095088088</v>
      </c>
      <c r="E34" s="141">
        <f t="shared" si="26"/>
        <v>0.14061535656754839</v>
      </c>
      <c r="F34" s="161">
        <f>'Yields BEA 1.1 and 1.3'!AF55</f>
        <v>4.6207925020265543E-2</v>
      </c>
      <c r="G34" s="161">
        <f t="shared" si="14"/>
        <v>0.23487492371746438</v>
      </c>
      <c r="H34" s="161">
        <f t="shared" si="0"/>
        <v>0.23563099722476957</v>
      </c>
      <c r="I34" s="161">
        <f t="shared" si="1"/>
        <v>0.19783624597114643</v>
      </c>
      <c r="J34" s="161">
        <f t="shared" si="2"/>
        <v>0.19847309021997492</v>
      </c>
      <c r="K34" s="140">
        <v>2009</v>
      </c>
      <c r="L34" s="142">
        <f>AU8</f>
        <v>4.9363061613487856E-3</v>
      </c>
      <c r="M34" s="142">
        <f>AV8</f>
        <v>4.7862508891373702E-2</v>
      </c>
      <c r="N34" s="142">
        <f>AW8</f>
        <v>5.6398456859223844E-2</v>
      </c>
      <c r="O34" s="142">
        <f>'Yields BEA 1.1 and 1.3'!AG55</f>
        <v>2.8124275288218609E-2</v>
      </c>
      <c r="P34" s="142">
        <f t="shared" si="15"/>
        <v>8.0923090340941098E-2</v>
      </c>
      <c r="Q34" s="142">
        <f t="shared" si="16"/>
        <v>8.1183585602707095E-2</v>
      </c>
      <c r="R34" s="161">
        <f t="shared" si="3"/>
        <v>7.5986784179592315E-2</v>
      </c>
      <c r="S34" s="161">
        <f t="shared" si="17"/>
        <v>7.6231389237953584E-2</v>
      </c>
      <c r="T34" s="140">
        <v>2009</v>
      </c>
      <c r="U34" s="142">
        <f t="shared" si="4"/>
        <v>3.2102371584969161E-2</v>
      </c>
      <c r="V34" s="142">
        <f t="shared" si="5"/>
        <v>0.10376581205950719</v>
      </c>
      <c r="W34" s="142">
        <f t="shared" si="6"/>
        <v>8.421689970832455E-2</v>
      </c>
      <c r="X34" s="142">
        <f t="shared" si="7"/>
        <v>1.8083649732046934E-2</v>
      </c>
      <c r="Y34" s="142">
        <f t="shared" si="8"/>
        <v>0.15395183337652329</v>
      </c>
      <c r="Z34" s="142">
        <f t="shared" si="9"/>
        <v>0.12184946179155412</v>
      </c>
      <c r="AA34" s="140">
        <v>2009</v>
      </c>
      <c r="AB34" s="142">
        <f t="shared" si="10"/>
        <v>3.2205710640041123E-2</v>
      </c>
      <c r="AC34" s="142">
        <f t="shared" si="11"/>
        <v>0.1040998391247233</v>
      </c>
      <c r="AD34" s="142">
        <f t="shared" si="12"/>
        <v>8.4487997898497619E-2</v>
      </c>
      <c r="AE34" s="142">
        <f t="shared" si="13"/>
        <v>1.8141861857298051E-2</v>
      </c>
      <c r="AF34" s="142">
        <f t="shared" si="18"/>
        <v>0.15444741162206246</v>
      </c>
      <c r="AG34" s="142">
        <f t="shared" si="19"/>
        <v>0.12224170098202135</v>
      </c>
      <c r="AH34" s="143">
        <f>'US Historical and Forecast Data'!P63</f>
        <v>-3.2087183613791481E-3</v>
      </c>
      <c r="AI34" s="142"/>
      <c r="AJ34" s="142"/>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c r="CN34" s="140"/>
      <c r="CO34" s="140"/>
    </row>
    <row r="35" spans="1:93" s="144" customFormat="1" ht="9.75" customHeight="1" x14ac:dyDescent="0.2">
      <c r="A35" s="140"/>
      <c r="B35" s="140">
        <v>2010</v>
      </c>
      <c r="C35" s="141">
        <f>BB7</f>
        <v>-1.4420192913454999E-3</v>
      </c>
      <c r="D35" s="141">
        <f t="shared" ref="D35:E35" si="27">BC7</f>
        <v>7.7705331348812925E-2</v>
      </c>
      <c r="E35" s="141">
        <f t="shared" si="27"/>
        <v>5.5938376123508785E-2</v>
      </c>
      <c r="F35" s="161">
        <f>'Yields BEA 1.1 and 1.3'!AF56</f>
        <v>4.2977270046207869E-2</v>
      </c>
      <c r="G35" s="161">
        <f t="shared" si="14"/>
        <v>0.11924058210367529</v>
      </c>
      <c r="H35" s="161">
        <f t="shared" si="0"/>
        <v>0.11733584343631429</v>
      </c>
      <c r="I35" s="161">
        <f t="shared" si="1"/>
        <v>0.12068260139502079</v>
      </c>
      <c r="J35" s="161">
        <f t="shared" si="2"/>
        <v>0.11875482803716392</v>
      </c>
      <c r="K35" s="140">
        <v>2010</v>
      </c>
      <c r="L35" s="142">
        <f>BB8</f>
        <v>-4.6970031685911683E-4</v>
      </c>
      <c r="M35" s="142">
        <f>BC8</f>
        <v>3.5818835747794847E-2</v>
      </c>
      <c r="N35" s="142">
        <f>BD8</f>
        <v>4.3852642614022705E-2</v>
      </c>
      <c r="O35" s="142">
        <f>'Yields BEA 1.1 and 1.3'!AG56</f>
        <v>2.7139465147289491E-2</v>
      </c>
      <c r="P35" s="142">
        <f t="shared" si="15"/>
        <v>6.2488600578225223E-2</v>
      </c>
      <c r="Q35" s="142">
        <f t="shared" si="16"/>
        <v>6.1490413118127661E-2</v>
      </c>
      <c r="R35" s="161">
        <f t="shared" si="3"/>
        <v>6.2958300895084335E-2</v>
      </c>
      <c r="S35" s="161">
        <f t="shared" si="17"/>
        <v>6.1952610483057072E-2</v>
      </c>
      <c r="T35" s="140">
        <v>2010</v>
      </c>
      <c r="U35" s="142">
        <f t="shared" si="4"/>
        <v>-9.7231897448638309E-4</v>
      </c>
      <c r="V35" s="142">
        <f t="shared" si="5"/>
        <v>4.1886495601018078E-2</v>
      </c>
      <c r="W35" s="142">
        <f t="shared" si="6"/>
        <v>1.208573350948608E-2</v>
      </c>
      <c r="X35" s="142">
        <f t="shared" si="7"/>
        <v>1.5837804898918378E-2</v>
      </c>
      <c r="Y35" s="142">
        <f t="shared" si="8"/>
        <v>5.6751981525450065E-2</v>
      </c>
      <c r="Z35" s="142">
        <f t="shared" si="9"/>
        <v>5.772430049993646E-2</v>
      </c>
      <c r="AA35" s="140">
        <v>2010</v>
      </c>
      <c r="AB35" s="142">
        <f t="shared" si="10"/>
        <v>-9.567872359202064E-4</v>
      </c>
      <c r="AC35" s="142">
        <f t="shared" si="11"/>
        <v>4.12174043704659E-2</v>
      </c>
      <c r="AD35" s="142">
        <f t="shared" si="12"/>
        <v>1.1892677055610975E-2</v>
      </c>
      <c r="AE35" s="142">
        <f t="shared" si="13"/>
        <v>1.5584813183640937E-2</v>
      </c>
      <c r="AF35" s="142">
        <f t="shared" si="18"/>
        <v>5.5845430318186631E-2</v>
      </c>
      <c r="AG35" s="142">
        <f t="shared" si="19"/>
        <v>5.6802217554106839E-2</v>
      </c>
      <c r="AH35" s="143">
        <f>'US Historical and Forecast Data'!P64</f>
        <v>1.6233220911688662E-2</v>
      </c>
      <c r="AI35" s="142"/>
      <c r="AJ35" s="142"/>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c r="CN35" s="140"/>
      <c r="CO35" s="140"/>
    </row>
    <row r="36" spans="1:93" s="144" customFormat="1" ht="9.75" customHeight="1" x14ac:dyDescent="0.2">
      <c r="A36" s="140"/>
      <c r="B36" s="140">
        <v>2011</v>
      </c>
      <c r="C36" s="141">
        <f>BI7</f>
        <v>-1.3601049354713315E-3</v>
      </c>
      <c r="D36" s="141">
        <f t="shared" ref="D36:E36" si="28">BJ7</f>
        <v>-6.0438638395797106E-2</v>
      </c>
      <c r="E36" s="141">
        <f t="shared" si="28"/>
        <v>-6.9539622226562278E-2</v>
      </c>
      <c r="F36" s="161">
        <f>'Yields BEA 1.1 and 1.3'!AF57</f>
        <v>4.1937921275653565E-2</v>
      </c>
      <c r="G36" s="161">
        <f t="shared" si="14"/>
        <v>-1.9860822055614874E-2</v>
      </c>
      <c r="H36" s="161">
        <f t="shared" si="0"/>
        <v>-1.9265260955691688E-2</v>
      </c>
      <c r="I36" s="161">
        <f t="shared" si="1"/>
        <v>-1.8500717120143541E-2</v>
      </c>
      <c r="J36" s="161">
        <f t="shared" si="2"/>
        <v>-1.7945941119100552E-2</v>
      </c>
      <c r="K36" s="140">
        <v>2011</v>
      </c>
      <c r="L36" s="142">
        <f>BI8</f>
        <v>-2.6709829313630203E-4</v>
      </c>
      <c r="M36" s="142">
        <f>BJ8</f>
        <v>1.5630289283991405E-2</v>
      </c>
      <c r="N36" s="142">
        <f>BK8</f>
        <v>8.6919060006893729E-4</v>
      </c>
      <c r="O36" s="142">
        <f>'Yields BEA 1.1 and 1.3'!AG57</f>
        <v>2.5980046759319895E-2</v>
      </c>
      <c r="P36" s="142">
        <f t="shared" si="15"/>
        <v>4.1343237750174996E-2</v>
      </c>
      <c r="Q36" s="142">
        <f t="shared" si="16"/>
        <v>4.0103489260413017E-2</v>
      </c>
      <c r="R36" s="161">
        <f t="shared" si="3"/>
        <v>4.1610336043311297E-2</v>
      </c>
      <c r="S36" s="161">
        <f t="shared" si="17"/>
        <v>4.0362578149265721E-2</v>
      </c>
      <c r="T36" s="140">
        <v>2011</v>
      </c>
      <c r="U36" s="142">
        <f t="shared" si="4"/>
        <v>-1.0930066423350294E-3</v>
      </c>
      <c r="V36" s="142">
        <f t="shared" si="5"/>
        <v>-7.6068927679788512E-2</v>
      </c>
      <c r="W36" s="142">
        <f t="shared" si="6"/>
        <v>-7.0408812826631209E-2</v>
      </c>
      <c r="X36" s="142">
        <f t="shared" si="7"/>
        <v>1.5957874516333671E-2</v>
      </c>
      <c r="Y36" s="142">
        <f t="shared" si="8"/>
        <v>-6.120405980578987E-2</v>
      </c>
      <c r="Z36" s="142">
        <f t="shared" si="9"/>
        <v>-6.0111053163454838E-2</v>
      </c>
      <c r="AA36" s="140">
        <v>2011</v>
      </c>
      <c r="AB36" s="142">
        <f t="shared" si="10"/>
        <v>-1.0602309477384219E-3</v>
      </c>
      <c r="AC36" s="142">
        <f t="shared" si="11"/>
        <v>-7.3787869317144136E-2</v>
      </c>
      <c r="AD36" s="142">
        <f t="shared" si="12"/>
        <v>-6.8297482797396114E-2</v>
      </c>
      <c r="AE36" s="142">
        <f t="shared" si="13"/>
        <v>1.5479350048777856E-2</v>
      </c>
      <c r="AF36" s="142">
        <f t="shared" si="18"/>
        <v>-5.9368750216104701E-2</v>
      </c>
      <c r="AG36" s="142">
        <f t="shared" si="19"/>
        <v>-5.8308519268366277E-2</v>
      </c>
      <c r="AH36" s="143">
        <f>'US Historical and Forecast Data'!P65</f>
        <v>3.0913731264420541E-2</v>
      </c>
      <c r="AI36" s="142"/>
      <c r="AJ36" s="142"/>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c r="CN36" s="140"/>
      <c r="CO36" s="140"/>
    </row>
    <row r="37" spans="1:93" s="144" customFormat="1" ht="9.75" customHeight="1" x14ac:dyDescent="0.2">
      <c r="A37" s="140"/>
      <c r="B37" s="140">
        <v>2012</v>
      </c>
      <c r="C37" s="141">
        <f>BP7</f>
        <v>1.6212831255411661E-3</v>
      </c>
      <c r="D37" s="141">
        <f t="shared" ref="D37:E37" si="29">BQ7</f>
        <v>7.1115560556353943E-2</v>
      </c>
      <c r="E37" s="141">
        <f t="shared" si="29"/>
        <v>6.7255065909503822E-2</v>
      </c>
      <c r="F37" s="161">
        <f>'Yields BEA 1.1 and 1.3'!AF58</f>
        <v>4.3959639883061813E-2</v>
      </c>
      <c r="G37" s="161">
        <f t="shared" si="14"/>
        <v>0.11669648356495692</v>
      </c>
      <c r="H37" s="161">
        <f t="shared" si="0"/>
        <v>0.1143500291387257</v>
      </c>
      <c r="I37" s="161">
        <f t="shared" si="1"/>
        <v>0.11507520043941576</v>
      </c>
      <c r="J37" s="161">
        <f t="shared" si="2"/>
        <v>0.11276134568414192</v>
      </c>
      <c r="K37" s="140">
        <v>2012</v>
      </c>
      <c r="L37" s="142">
        <f>BP8</f>
        <v>4.1709491891248148E-5</v>
      </c>
      <c r="M37" s="142">
        <f>BQ8</f>
        <v>3.8979585223384509E-2</v>
      </c>
      <c r="N37" s="142">
        <f>BR8</f>
        <v>3.3197124686509372E-2</v>
      </c>
      <c r="O37" s="142">
        <f>'Yields BEA 1.1 and 1.3'!AG58</f>
        <v>2.5105710188289991E-2</v>
      </c>
      <c r="P37" s="142">
        <f t="shared" si="15"/>
        <v>6.4127004903565751E-2</v>
      </c>
      <c r="Q37" s="142">
        <f t="shared" si="16"/>
        <v>6.2837582207181206E-2</v>
      </c>
      <c r="R37" s="161">
        <f t="shared" si="3"/>
        <v>6.40852954116745E-2</v>
      </c>
      <c r="S37" s="161">
        <f t="shared" si="17"/>
        <v>6.2796711381707948E-2</v>
      </c>
      <c r="T37" s="140">
        <v>2012</v>
      </c>
      <c r="U37" s="142">
        <f t="shared" si="4"/>
        <v>1.5795736336499178E-3</v>
      </c>
      <c r="V37" s="142">
        <f t="shared" si="5"/>
        <v>3.2135975332969434E-2</v>
      </c>
      <c r="W37" s="142">
        <f t="shared" si="6"/>
        <v>3.4057941222994451E-2</v>
      </c>
      <c r="X37" s="142">
        <f t="shared" si="7"/>
        <v>1.8853929694771822E-2</v>
      </c>
      <c r="Y37" s="142">
        <f t="shared" si="8"/>
        <v>5.2569478661391167E-2</v>
      </c>
      <c r="Z37" s="142">
        <f t="shared" si="9"/>
        <v>5.0989905027741256E-2</v>
      </c>
      <c r="AA37" s="140">
        <v>2012</v>
      </c>
      <c r="AB37" s="142">
        <f t="shared" si="10"/>
        <v>1.5478126291105405E-3</v>
      </c>
      <c r="AC37" s="142">
        <f t="shared" si="11"/>
        <v>3.1489806748812139E-2</v>
      </c>
      <c r="AD37" s="142">
        <f t="shared" si="12"/>
        <v>3.3373127041026969E-2</v>
      </c>
      <c r="AE37" s="142">
        <f t="shared" si="13"/>
        <v>1.8474827553621835E-2</v>
      </c>
      <c r="AF37" s="142">
        <f t="shared" si="18"/>
        <v>5.1512446931544519E-2</v>
      </c>
      <c r="AG37" s="142">
        <f t="shared" si="19"/>
        <v>4.9964634302433975E-2</v>
      </c>
      <c r="AH37" s="143">
        <f>'US Historical and Forecast Data'!P66</f>
        <v>2.0519928537880538E-2</v>
      </c>
      <c r="AI37" s="142"/>
      <c r="AJ37" s="142"/>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c r="CN37" s="140"/>
      <c r="CO37" s="140"/>
    </row>
    <row r="38" spans="1:93" s="144" customFormat="1" ht="9.75" customHeight="1" x14ac:dyDescent="0.2">
      <c r="A38" s="140"/>
      <c r="B38" s="140">
        <v>2013</v>
      </c>
      <c r="C38" s="141">
        <f>BW7</f>
        <v>-1.4337358817395958E-2</v>
      </c>
      <c r="D38" s="141">
        <f t="shared" ref="D38:E38" si="30">BX7</f>
        <v>9.5311676698217926E-2</v>
      </c>
      <c r="E38" s="141">
        <f t="shared" si="30"/>
        <v>8.9470178569232062E-2</v>
      </c>
      <c r="F38" s="161">
        <f>'Yields BEA 1.1 and 1.3'!AF59</f>
        <v>4.1951281677544465E-2</v>
      </c>
      <c r="G38" s="161">
        <f t="shared" si="14"/>
        <v>0.12292559955836643</v>
      </c>
      <c r="H38" s="161">
        <f t="shared" si="0"/>
        <v>0.1211637409047731</v>
      </c>
      <c r="I38" s="161">
        <f t="shared" si="1"/>
        <v>0.13726295837576238</v>
      </c>
      <c r="J38" s="161">
        <f t="shared" si="2"/>
        <v>0.1352956063197138</v>
      </c>
      <c r="K38" s="140">
        <v>2013</v>
      </c>
      <c r="L38" s="142">
        <f>BW8</f>
        <v>-1.2325628582396241E-3</v>
      </c>
      <c r="M38" s="142">
        <f>BX8</f>
        <v>8.6900316159941662E-2</v>
      </c>
      <c r="N38" s="142">
        <f>BY8</f>
        <v>7.7543204755274112E-2</v>
      </c>
      <c r="O38" s="142">
        <f>'Yields BEA 1.1 and 1.3'!AG59</f>
        <v>2.4478159214057917E-2</v>
      </c>
      <c r="P38" s="142">
        <f t="shared" si="15"/>
        <v>0.11014591251575995</v>
      </c>
      <c r="Q38" s="142">
        <f t="shared" si="16"/>
        <v>0.10856722158546529</v>
      </c>
      <c r="R38" s="161">
        <f t="shared" si="3"/>
        <v>0.11137847537399959</v>
      </c>
      <c r="S38" s="161">
        <f t="shared" si="17"/>
        <v>0.10978211846082025</v>
      </c>
      <c r="T38" s="140">
        <v>2013</v>
      </c>
      <c r="U38" s="142">
        <f t="shared" si="4"/>
        <v>-1.3104795959156333E-2</v>
      </c>
      <c r="V38" s="142">
        <f t="shared" si="5"/>
        <v>8.4113605382762635E-3</v>
      </c>
      <c r="W38" s="142">
        <f t="shared" si="6"/>
        <v>1.192697381395795E-2</v>
      </c>
      <c r="X38" s="142">
        <f t="shared" si="7"/>
        <v>1.7473122463486548E-2</v>
      </c>
      <c r="Y38" s="142">
        <f t="shared" si="8"/>
        <v>1.2779687042606486E-2</v>
      </c>
      <c r="Z38" s="142">
        <f t="shared" si="9"/>
        <v>2.5884483001762798E-2</v>
      </c>
      <c r="AA38" s="140">
        <v>2013</v>
      </c>
      <c r="AB38" s="142">
        <f t="shared" si="10"/>
        <v>-1.2916968539585752E-2</v>
      </c>
      <c r="AC38" s="142">
        <f t="shared" si="11"/>
        <v>8.2908028317765781E-3</v>
      </c>
      <c r="AD38" s="142">
        <f t="shared" si="12"/>
        <v>1.1756027793757126E-2</v>
      </c>
      <c r="AE38" s="142">
        <f t="shared" si="13"/>
        <v>1.7222685027116977E-2</v>
      </c>
      <c r="AF38" s="142">
        <f t="shared" si="18"/>
        <v>1.2596519319307803E-2</v>
      </c>
      <c r="AG38" s="142">
        <f t="shared" si="19"/>
        <v>2.5513487858893555E-2</v>
      </c>
      <c r="AH38" s="143">
        <f>'US Historical and Forecast Data'!P67</f>
        <v>1.4541137806054039E-2</v>
      </c>
      <c r="AI38" s="142"/>
      <c r="AJ38" s="142"/>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c r="CN38" s="140"/>
      <c r="CO38" s="140"/>
    </row>
    <row r="39" spans="1:93" s="144" customFormat="1" ht="9.75" customHeight="1" x14ac:dyDescent="0.2">
      <c r="A39" s="140"/>
      <c r="B39" s="140">
        <v>2014</v>
      </c>
      <c r="C39" s="141">
        <f>CD7</f>
        <v>-5.9533053211013515E-2</v>
      </c>
      <c r="D39" s="141">
        <f t="shared" ref="D39:E39" si="31">CE7</f>
        <v>3.8347996170899068E-2</v>
      </c>
      <c r="E39" s="141">
        <f t="shared" si="31"/>
        <v>3.0954376191417183E-2</v>
      </c>
      <c r="F39" s="161">
        <f>'Yields BEA 1.1 and 1.3'!AF60</f>
        <v>3.8897181067012815E-2</v>
      </c>
      <c r="G39" s="161">
        <f t="shared" si="14"/>
        <v>1.7712124026898368E-2</v>
      </c>
      <c r="H39" s="161">
        <f t="shared" si="0"/>
        <v>1.7433349503804891E-2</v>
      </c>
      <c r="I39" s="161">
        <f t="shared" si="1"/>
        <v>7.7245177237911883E-2</v>
      </c>
      <c r="J39" s="161">
        <f t="shared" si="2"/>
        <v>7.6029400552232188E-2</v>
      </c>
      <c r="K39" s="140">
        <v>2014</v>
      </c>
      <c r="L39" s="142">
        <f>CD8</f>
        <v>-3.9213427283118002E-3</v>
      </c>
      <c r="M39" s="142">
        <f>CE8</f>
        <v>4.1577497924402261E-2</v>
      </c>
      <c r="N39" s="142">
        <f>CF8</f>
        <v>4.2050184126758615E-2</v>
      </c>
      <c r="O39" s="142">
        <f>'Yields BEA 1.1 and 1.3'!AG60</f>
        <v>2.2492458580039058E-2</v>
      </c>
      <c r="P39" s="142">
        <f t="shared" si="15"/>
        <v>6.0148613776129518E-2</v>
      </c>
      <c r="Q39" s="142">
        <f t="shared" si="16"/>
        <v>5.9201923187541167E-2</v>
      </c>
      <c r="R39" s="161">
        <f t="shared" si="3"/>
        <v>6.4069956504441319E-2</v>
      </c>
      <c r="S39" s="161">
        <f t="shared" si="17"/>
        <v>6.3061547149243655E-2</v>
      </c>
      <c r="T39" s="140">
        <v>2014</v>
      </c>
      <c r="U39" s="142">
        <f t="shared" si="4"/>
        <v>-5.5611710482701714E-2</v>
      </c>
      <c r="V39" s="142">
        <f t="shared" si="5"/>
        <v>-3.2295017535031931E-3</v>
      </c>
      <c r="W39" s="142">
        <f t="shared" si="6"/>
        <v>-1.1095807935341432E-2</v>
      </c>
      <c r="X39" s="142">
        <f t="shared" si="7"/>
        <v>1.6404722486973757E-2</v>
      </c>
      <c r="Y39" s="142">
        <f t="shared" si="8"/>
        <v>-4.243648974923115E-2</v>
      </c>
      <c r="Z39" s="142">
        <f t="shared" si="9"/>
        <v>1.3175220733470563E-2</v>
      </c>
      <c r="AA39" s="140">
        <v>2014</v>
      </c>
      <c r="AB39" s="142">
        <f t="shared" si="10"/>
        <v>-5.4736427086724805E-2</v>
      </c>
      <c r="AC39" s="142">
        <f t="shared" si="11"/>
        <v>-3.1786720049199533E-3</v>
      </c>
      <c r="AD39" s="142">
        <f t="shared" si="12"/>
        <v>-1.0921168882407174E-2</v>
      </c>
      <c r="AE39" s="142">
        <f t="shared" si="13"/>
        <v>1.6146525407908487E-2</v>
      </c>
      <c r="AF39" s="142">
        <f t="shared" si="18"/>
        <v>-4.1768573683736272E-2</v>
      </c>
      <c r="AG39" s="142">
        <f t="shared" si="19"/>
        <v>1.2967853402988533E-2</v>
      </c>
      <c r="AH39" s="143">
        <f>'US Historical and Forecast Data'!P68</f>
        <v>1.5990875593507425E-2</v>
      </c>
      <c r="AI39" s="142"/>
      <c r="AJ39" s="142"/>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c r="CN39" s="140"/>
      <c r="CO39" s="140"/>
    </row>
    <row r="40" spans="1:93" s="144" customFormat="1" ht="9.75" customHeight="1" x14ac:dyDescent="0.2">
      <c r="A40" s="140"/>
      <c r="B40" s="140">
        <v>2015</v>
      </c>
      <c r="C40" s="141">
        <f>CK7</f>
        <v>-5.3084468815133512E-2</v>
      </c>
      <c r="D40" s="141">
        <f t="shared" ref="D40:E40" si="32">CL7</f>
        <v>1.6652740979379705E-2</v>
      </c>
      <c r="E40" s="141">
        <f t="shared" si="32"/>
        <v>1.0248552474914812E-2</v>
      </c>
      <c r="F40" s="161">
        <f>'Yields BEA 1.1 and 1.3'!AF61</f>
        <v>3.6408847761800943E-2</v>
      </c>
      <c r="G40" s="161">
        <f t="shared" si="14"/>
        <v>-2.2880073952867563E-5</v>
      </c>
      <c r="H40" s="161">
        <f t="shared" si="0"/>
        <v>-2.2852735707986656E-5</v>
      </c>
      <c r="I40" s="161">
        <f t="shared" si="1"/>
        <v>5.3061588741180651E-2</v>
      </c>
      <c r="J40" s="161">
        <f t="shared" si="2"/>
        <v>5.2998188128500615E-2</v>
      </c>
      <c r="K40" s="140">
        <v>2015</v>
      </c>
      <c r="L40" s="142">
        <f>CK8</f>
        <v>-3.1435914868342268E-3</v>
      </c>
      <c r="M40" s="142">
        <f>CL8</f>
        <v>-2.2944268153309286E-2</v>
      </c>
      <c r="N40" s="142">
        <f>CM8</f>
        <v>-1.9592749900279663E-2</v>
      </c>
      <c r="O40" s="142">
        <f>'Yields BEA 1.1 and 1.3'!AG61</f>
        <v>2.0971862416877311E-2</v>
      </c>
      <c r="P40" s="142">
        <f t="shared" si="15"/>
        <v>-5.1159972232662013E-3</v>
      </c>
      <c r="Q40" s="142">
        <f t="shared" si="16"/>
        <v>-5.1098843765512904E-3</v>
      </c>
      <c r="R40" s="161">
        <f t="shared" si="3"/>
        <v>-1.9724057364319744E-3</v>
      </c>
      <c r="S40" s="161">
        <f t="shared" si="17"/>
        <v>-1.9700490084275913E-3</v>
      </c>
      <c r="T40" s="140">
        <v>2015</v>
      </c>
      <c r="U40" s="142">
        <f t="shared" si="4"/>
        <v>-4.9940877328299285E-2</v>
      </c>
      <c r="V40" s="142">
        <f t="shared" si="5"/>
        <v>3.9597009132688987E-2</v>
      </c>
      <c r="W40" s="142">
        <f t="shared" si="6"/>
        <v>2.9841302375194473E-2</v>
      </c>
      <c r="X40" s="142">
        <f t="shared" si="7"/>
        <v>1.5436985344923632E-2</v>
      </c>
      <c r="Y40" s="142">
        <f t="shared" si="8"/>
        <v>5.0931171493133337E-3</v>
      </c>
      <c r="Z40" s="142">
        <f t="shared" si="9"/>
        <v>5.5033994477612626E-2</v>
      </c>
      <c r="AA40" s="140">
        <v>2015</v>
      </c>
      <c r="AB40" s="142">
        <f t="shared" si="10"/>
        <v>-4.9881205496084893E-2</v>
      </c>
      <c r="AC40" s="142">
        <f t="shared" si="11"/>
        <v>3.9549696666197363E-2</v>
      </c>
      <c r="AD40" s="142">
        <f t="shared" si="12"/>
        <v>2.9805646510026429E-2</v>
      </c>
      <c r="AE40" s="142">
        <f t="shared" si="13"/>
        <v>1.5418540470730836E-2</v>
      </c>
      <c r="AF40" s="142">
        <f t="shared" si="18"/>
        <v>5.087031640843306E-3</v>
      </c>
      <c r="AG40" s="142">
        <f t="shared" si="19"/>
        <v>5.4968237136928201E-2</v>
      </c>
      <c r="AH40" s="143">
        <f>'US Historical and Forecast Data'!P69</f>
        <v>1.1962788713892891E-3</v>
      </c>
      <c r="AI40" s="142"/>
      <c r="AJ40" s="142"/>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c r="CN40" s="140"/>
      <c r="CO40" s="140"/>
    </row>
    <row r="41" spans="1:93" ht="16.5" customHeight="1" x14ac:dyDescent="0.2">
      <c r="C41" s="81"/>
      <c r="D41" s="81"/>
      <c r="E41" s="81"/>
      <c r="F41" s="71"/>
      <c r="G41" s="71"/>
      <c r="H41" s="71"/>
      <c r="I41" s="71"/>
      <c r="K41" s="81"/>
      <c r="L41" s="81"/>
      <c r="M41" s="81"/>
      <c r="N41" s="81"/>
      <c r="O41" s="81"/>
      <c r="P41" s="71"/>
      <c r="Q41" s="71"/>
      <c r="S41" s="81"/>
      <c r="T41" s="81"/>
      <c r="U41" s="81"/>
      <c r="V41" s="81"/>
      <c r="W41" s="81"/>
      <c r="X41" s="81"/>
      <c r="Z41" s="81"/>
      <c r="AA41" s="81"/>
      <c r="AB41" s="81"/>
      <c r="AC41" s="81"/>
      <c r="AD41" s="81"/>
      <c r="AE41" s="81"/>
      <c r="AF41" s="79"/>
    </row>
    <row r="42" spans="1:93" ht="13.5" hidden="1" customHeight="1" x14ac:dyDescent="0.2">
      <c r="C42" s="81"/>
    </row>
    <row r="43" spans="1:93" ht="16.5" hidden="1" customHeight="1" x14ac:dyDescent="0.2">
      <c r="B43" s="75">
        <v>1989</v>
      </c>
      <c r="C43" s="75">
        <v>1990</v>
      </c>
      <c r="D43" s="75">
        <v>1991</v>
      </c>
      <c r="E43" s="75">
        <v>1992</v>
      </c>
      <c r="F43" s="68">
        <v>1993</v>
      </c>
      <c r="G43" s="68">
        <v>1994</v>
      </c>
      <c r="H43" s="68">
        <v>1995</v>
      </c>
      <c r="J43" s="75">
        <v>1996</v>
      </c>
      <c r="K43" s="75">
        <v>1997</v>
      </c>
      <c r="L43" s="75">
        <v>1998</v>
      </c>
      <c r="M43" s="75">
        <v>1999</v>
      </c>
      <c r="N43" s="75">
        <v>2000</v>
      </c>
      <c r="O43" s="75">
        <v>2001</v>
      </c>
      <c r="P43" s="68">
        <v>2002</v>
      </c>
      <c r="R43" s="75">
        <v>2003</v>
      </c>
      <c r="S43" s="75">
        <v>2004</v>
      </c>
      <c r="T43" s="75">
        <v>2005</v>
      </c>
      <c r="U43" s="75">
        <v>2006</v>
      </c>
      <c r="V43" s="75">
        <v>2007</v>
      </c>
      <c r="W43" s="75">
        <v>2008</v>
      </c>
      <c r="X43" s="75">
        <v>2009</v>
      </c>
      <c r="Y43" s="75">
        <v>2010</v>
      </c>
      <c r="Z43" s="75">
        <v>2011</v>
      </c>
      <c r="AA43" s="75">
        <v>2012</v>
      </c>
      <c r="AB43" s="75">
        <v>2013</v>
      </c>
      <c r="AC43" s="75">
        <v>2014</v>
      </c>
    </row>
    <row r="44" spans="1:93" ht="16.5" hidden="1" customHeight="1" x14ac:dyDescent="0.2">
      <c r="B44" s="81">
        <f>I14</f>
        <v>0.11887618188579155</v>
      </c>
      <c r="C44" s="81">
        <f>I15</f>
        <v>5.9121635262597949E-2</v>
      </c>
      <c r="D44" s="81">
        <f>I16</f>
        <v>8.3324700536842849E-2</v>
      </c>
      <c r="E44" s="81">
        <f>I17</f>
        <v>6.8416899694481212E-2</v>
      </c>
      <c r="F44" s="71">
        <f>I18</f>
        <v>0.15881657752174697</v>
      </c>
      <c r="G44" s="71">
        <f>I19</f>
        <v>5.100035653880429E-2</v>
      </c>
      <c r="H44" s="71">
        <f>I20</f>
        <v>0.10163805216878402</v>
      </c>
      <c r="I44" s="71"/>
      <c r="J44" s="81">
        <f>I21</f>
        <v>0.10877374003392151</v>
      </c>
      <c r="K44" s="81">
        <f>I22</f>
        <v>0.10855237392672328</v>
      </c>
      <c r="L44" s="81">
        <f>I23</f>
        <v>7.6961272543950521E-2</v>
      </c>
      <c r="M44" s="81">
        <f>I24</f>
        <v>0.12894293359280151</v>
      </c>
      <c r="N44" s="81">
        <f>I25</f>
        <v>3.6010600347473984E-2</v>
      </c>
      <c r="O44" s="81">
        <f>I26</f>
        <v>9.8482871257944173E-3</v>
      </c>
      <c r="P44" s="71">
        <f>I27</f>
        <v>1.8118381795000745E-2</v>
      </c>
      <c r="Q44" s="71"/>
      <c r="R44" s="81">
        <f>I28</f>
        <v>0.14518772848861394</v>
      </c>
      <c r="S44" s="81">
        <f>I29</f>
        <v>0.1179411650756171</v>
      </c>
      <c r="T44" s="81">
        <f>I30</f>
        <v>0.18804886541254168</v>
      </c>
      <c r="U44" s="81">
        <f>I31</f>
        <v>0.16006694188167769</v>
      </c>
      <c r="V44" s="81">
        <f>I32</f>
        <v>0.10049494880383197</v>
      </c>
      <c r="W44" s="81">
        <f>I33</f>
        <v>-0.16121143195619375</v>
      </c>
      <c r="X44" s="81">
        <f>I34</f>
        <v>0.19783624597114643</v>
      </c>
      <c r="Y44" s="81">
        <f>I35</f>
        <v>0.12068260139502079</v>
      </c>
      <c r="Z44" s="81">
        <f>I36</f>
        <v>-1.8500717120143541E-2</v>
      </c>
      <c r="AA44" s="81">
        <f>I37</f>
        <v>0.11507520043941576</v>
      </c>
      <c r="AB44" s="81">
        <f>I38</f>
        <v>0.13726295837576238</v>
      </c>
      <c r="AC44" s="81">
        <f>I39</f>
        <v>7.7245177237911883E-2</v>
      </c>
    </row>
    <row r="45" spans="1:93" ht="16.5" hidden="1" customHeight="1" x14ac:dyDescent="0.2">
      <c r="B45" s="81">
        <f>R14</f>
        <v>0.11974444175912904</v>
      </c>
      <c r="C45" s="81">
        <f>R15</f>
        <v>3.4797259493643623E-2</v>
      </c>
      <c r="D45" s="81">
        <f>R16</f>
        <v>7.7391008570113606E-2</v>
      </c>
      <c r="E45" s="81">
        <f>R17</f>
        <v>4.236533130220381E-2</v>
      </c>
      <c r="F45" s="71">
        <f>R18</f>
        <v>4.6829637992402168E-2</v>
      </c>
      <c r="G45" s="71">
        <f>R19</f>
        <v>2.2752542231151158E-2</v>
      </c>
      <c r="H45" s="71">
        <f>R20</f>
        <v>0.11031203967245526</v>
      </c>
      <c r="I45" s="71"/>
      <c r="J45" s="81">
        <f>R21</f>
        <v>5.7709761341368938E-2</v>
      </c>
      <c r="K45" s="81">
        <f>R22</f>
        <v>8.9050179731513232E-2</v>
      </c>
      <c r="L45" s="81">
        <f>R23</f>
        <v>7.2784714135320977E-2</v>
      </c>
      <c r="M45" s="81">
        <f>R24</f>
        <v>4.1492423206716304E-2</v>
      </c>
      <c r="N45" s="81">
        <f>R25</f>
        <v>1.8924687463624443E-2</v>
      </c>
      <c r="O45" s="81">
        <f>R26</f>
        <v>8.6915858223706177E-3</v>
      </c>
      <c r="P45" s="71">
        <f>R27</f>
        <v>-1.1601767188472726E-2</v>
      </c>
      <c r="Q45" s="71"/>
      <c r="R45" s="81">
        <f>R28</f>
        <v>7.8837791131567664E-2</v>
      </c>
      <c r="S45" s="81">
        <f>R29</f>
        <v>6.9659674909544639E-2</v>
      </c>
      <c r="T45" s="81">
        <f>R30</f>
        <v>2.9667409000420385E-2</v>
      </c>
      <c r="U45" s="81">
        <f>R31</f>
        <v>0.10264293513086079</v>
      </c>
      <c r="V45" s="81">
        <f>R32</f>
        <v>5.4973974087473267E-2</v>
      </c>
      <c r="W45" s="81">
        <f>R33</f>
        <v>-8.8714656073388076E-2</v>
      </c>
      <c r="X45" s="81">
        <f>R34</f>
        <v>7.5986784179592315E-2</v>
      </c>
      <c r="Y45" s="81">
        <f>R35</f>
        <v>6.2958300895084335E-2</v>
      </c>
      <c r="Z45" s="81">
        <f>R36</f>
        <v>4.1610336043311297E-2</v>
      </c>
      <c r="AA45" s="81">
        <f>R37</f>
        <v>6.40852954116745E-2</v>
      </c>
      <c r="AB45" s="81">
        <f>R38</f>
        <v>0.11137847537399959</v>
      </c>
      <c r="AC45" s="81">
        <f>R39</f>
        <v>6.4069956504441319E-2</v>
      </c>
    </row>
    <row r="46" spans="1:93" ht="16.5" hidden="1" customHeight="1" x14ac:dyDescent="0.2"/>
    <row r="47" spans="1:93" ht="16.5" hidden="1" customHeight="1" x14ac:dyDescent="0.2"/>
  </sheetData>
  <mergeCells count="7">
    <mergeCell ref="Z11:AD11"/>
    <mergeCell ref="AA12:AD12"/>
    <mergeCell ref="B5:L5"/>
    <mergeCell ref="A1:L1"/>
    <mergeCell ref="C11:H11"/>
    <mergeCell ref="J11:P11"/>
    <mergeCell ref="R11:X11"/>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136"/>
  <sheetViews>
    <sheetView topLeftCell="A86" workbookViewId="0">
      <selection activeCell="I54" sqref="I54"/>
    </sheetView>
  </sheetViews>
  <sheetFormatPr defaultRowHeight="15" x14ac:dyDescent="0.25"/>
  <cols>
    <col min="1" max="1" width="9.140625" style="74"/>
    <col min="2" max="2" width="71.7109375" style="74" customWidth="1"/>
    <col min="3" max="99" width="10.5703125" style="74" customWidth="1"/>
    <col min="100" max="16384" width="9.140625" style="74"/>
  </cols>
  <sheetData>
    <row r="1" spans="1:101" x14ac:dyDescent="0.25">
      <c r="A1" s="65" t="s">
        <v>49</v>
      </c>
      <c r="B1" s="65"/>
      <c r="C1" s="65"/>
      <c r="D1" s="65"/>
      <c r="E1" s="65"/>
      <c r="F1" s="132"/>
      <c r="G1" s="132"/>
    </row>
    <row r="2" spans="1:101" x14ac:dyDescent="0.25">
      <c r="A2" s="131" t="s">
        <v>50</v>
      </c>
      <c r="B2" s="65"/>
      <c r="C2" s="65"/>
      <c r="D2" s="65"/>
      <c r="E2" s="65"/>
      <c r="F2" s="132"/>
    </row>
    <row r="3" spans="1:101" x14ac:dyDescent="0.25">
      <c r="A3" s="131" t="s">
        <v>51</v>
      </c>
      <c r="B3" s="65"/>
      <c r="C3" s="65"/>
      <c r="D3" s="65"/>
      <c r="E3" s="65"/>
      <c r="F3" s="132"/>
    </row>
    <row r="4" spans="1:101" s="68" customFormat="1" ht="15.75" customHeight="1" x14ac:dyDescent="0.2">
      <c r="A4" s="131" t="s">
        <v>52</v>
      </c>
      <c r="B4" s="65"/>
      <c r="C4" s="65"/>
      <c r="D4" s="65"/>
      <c r="E4" s="65"/>
      <c r="F4" s="133"/>
      <c r="G4" s="130"/>
      <c r="H4" s="130"/>
      <c r="I4" s="130"/>
      <c r="J4" s="130"/>
      <c r="K4" s="130"/>
      <c r="L4" s="130"/>
      <c r="M4" s="130"/>
      <c r="N4" s="130"/>
      <c r="O4" s="130"/>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row>
    <row r="5" spans="1:101" s="68" customFormat="1" ht="15.75" customHeight="1" x14ac:dyDescent="0.2">
      <c r="A5" s="130"/>
      <c r="B5" s="130"/>
      <c r="C5" s="130"/>
      <c r="D5" s="130"/>
      <c r="E5" s="130"/>
      <c r="F5" s="130"/>
      <c r="G5" s="130"/>
      <c r="H5" s="130"/>
      <c r="I5" s="130"/>
      <c r="J5" s="130"/>
      <c r="K5" s="130"/>
      <c r="L5" s="130"/>
      <c r="M5" s="130"/>
      <c r="N5" s="130"/>
      <c r="O5" s="130"/>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row>
    <row r="6" spans="1:101" s="68" customFormat="1" ht="15.75" hidden="1" customHeight="1" x14ac:dyDescent="0.2">
      <c r="A6" s="130"/>
      <c r="B6" s="130"/>
      <c r="C6" s="130"/>
      <c r="D6" s="130"/>
      <c r="E6" s="130"/>
      <c r="F6" s="130"/>
      <c r="G6" s="130"/>
      <c r="H6" s="130"/>
      <c r="I6" s="130"/>
      <c r="J6" s="130"/>
      <c r="K6" s="130"/>
      <c r="L6" s="130"/>
      <c r="M6" s="130"/>
      <c r="N6" s="130"/>
      <c r="O6" s="130"/>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row>
    <row r="7" spans="1:101" s="68" customFormat="1" ht="16.5" hidden="1" customHeight="1" x14ac:dyDescent="0.2">
      <c r="A7" s="92"/>
      <c r="B7" s="92"/>
      <c r="C7" s="166" t="s">
        <v>270</v>
      </c>
      <c r="D7" s="166"/>
      <c r="E7" s="166"/>
      <c r="F7" s="166"/>
      <c r="G7" s="166"/>
      <c r="H7" s="166"/>
      <c r="I7" s="166"/>
      <c r="J7" s="166"/>
      <c r="K7" s="166"/>
      <c r="L7" s="166"/>
      <c r="M7" s="92"/>
      <c r="N7" s="92"/>
      <c r="O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row>
    <row r="8" spans="1:101" s="68" customFormat="1" ht="15.75" hidden="1" customHeight="1" x14ac:dyDescent="0.2">
      <c r="A8" s="92">
        <v>37</v>
      </c>
      <c r="B8" s="92" t="s">
        <v>132</v>
      </c>
      <c r="C8" s="92" t="s">
        <v>94</v>
      </c>
      <c r="D8" s="92" t="s">
        <v>94</v>
      </c>
      <c r="E8" s="92" t="s">
        <v>94</v>
      </c>
      <c r="F8" s="92" t="s">
        <v>94</v>
      </c>
      <c r="G8" s="68" t="s">
        <v>94</v>
      </c>
      <c r="J8" s="92" t="s">
        <v>94</v>
      </c>
      <c r="K8" s="92" t="s">
        <v>94</v>
      </c>
      <c r="L8" s="92" t="s">
        <v>94</v>
      </c>
      <c r="M8" s="92" t="s">
        <v>94</v>
      </c>
      <c r="N8" s="92" t="s">
        <v>94</v>
      </c>
      <c r="O8" s="92"/>
      <c r="Q8" s="92" t="s">
        <v>94</v>
      </c>
      <c r="R8" s="92" t="s">
        <v>94</v>
      </c>
      <c r="S8" s="92" t="s">
        <v>94</v>
      </c>
      <c r="T8" s="92" t="s">
        <v>94</v>
      </c>
      <c r="U8" s="92" t="s">
        <v>94</v>
      </c>
      <c r="V8" s="92"/>
      <c r="W8" s="92"/>
      <c r="X8" s="92">
        <v>1132114</v>
      </c>
      <c r="Y8" s="92" t="s">
        <v>96</v>
      </c>
      <c r="Z8" s="92" t="s">
        <v>96</v>
      </c>
      <c r="AA8" s="92" t="s">
        <v>96</v>
      </c>
      <c r="AB8" s="92" t="s">
        <v>96</v>
      </c>
      <c r="AC8" s="92" t="s">
        <v>96</v>
      </c>
      <c r="AD8" s="92">
        <v>1132114</v>
      </c>
      <c r="AE8" s="92"/>
      <c r="AF8" s="92">
        <v>47045</v>
      </c>
      <c r="AG8" s="92" t="s">
        <v>96</v>
      </c>
      <c r="AH8" s="92" t="s">
        <v>96</v>
      </c>
      <c r="AI8" s="92" t="s">
        <v>96</v>
      </c>
      <c r="AJ8" s="92" t="s">
        <v>96</v>
      </c>
      <c r="AK8" s="92" t="s">
        <v>96</v>
      </c>
      <c r="AL8" s="92">
        <v>1179159</v>
      </c>
      <c r="AM8" s="92">
        <v>1308701</v>
      </c>
      <c r="AN8" s="92" t="s">
        <v>96</v>
      </c>
      <c r="AO8" s="92" t="s">
        <v>96</v>
      </c>
      <c r="AP8" s="92" t="s">
        <v>96</v>
      </c>
      <c r="AQ8" s="92" t="s">
        <v>96</v>
      </c>
      <c r="AR8" s="92" t="s">
        <v>96</v>
      </c>
      <c r="AS8" s="92">
        <v>2487860</v>
      </c>
      <c r="AT8" s="92">
        <v>3479955</v>
      </c>
      <c r="AU8" s="92" t="s">
        <v>96</v>
      </c>
      <c r="AV8" s="92" t="s">
        <v>96</v>
      </c>
      <c r="AW8" s="92" t="s">
        <v>96</v>
      </c>
      <c r="AX8" s="92" t="s">
        <v>96</v>
      </c>
      <c r="AY8" s="92" t="s">
        <v>96</v>
      </c>
      <c r="AZ8" s="92">
        <v>5967815</v>
      </c>
      <c r="BA8" s="92">
        <v>-2604371</v>
      </c>
      <c r="BB8" s="92" t="s">
        <v>96</v>
      </c>
      <c r="BC8" s="92" t="s">
        <v>96</v>
      </c>
      <c r="BD8" s="92" t="s">
        <v>96</v>
      </c>
      <c r="BE8" s="92" t="s">
        <v>96</v>
      </c>
      <c r="BF8" s="92" t="s">
        <v>96</v>
      </c>
      <c r="BG8" s="92">
        <v>3363444</v>
      </c>
      <c r="BH8" s="92">
        <v>178487</v>
      </c>
      <c r="BI8" s="92" t="s">
        <v>96</v>
      </c>
      <c r="BJ8" s="92" t="s">
        <v>96</v>
      </c>
      <c r="BK8" s="92" t="s">
        <v>96</v>
      </c>
      <c r="BL8" s="92" t="s">
        <v>96</v>
      </c>
      <c r="BM8" s="92" t="s">
        <v>96</v>
      </c>
      <c r="BN8" s="92">
        <v>3541931</v>
      </c>
      <c r="BO8" s="92">
        <v>1088608</v>
      </c>
      <c r="BP8" s="92" t="s">
        <v>96</v>
      </c>
      <c r="BQ8" s="92" t="s">
        <v>96</v>
      </c>
      <c r="BR8" s="92" t="s">
        <v>96</v>
      </c>
      <c r="BS8" s="92" t="s">
        <v>96</v>
      </c>
      <c r="BT8" s="92" t="s">
        <v>96</v>
      </c>
      <c r="BU8" s="92">
        <v>4630539</v>
      </c>
      <c r="BV8" s="92">
        <v>-1068554</v>
      </c>
      <c r="BW8" s="92" t="s">
        <v>96</v>
      </c>
      <c r="BX8" s="92" t="s">
        <v>96</v>
      </c>
      <c r="BY8" s="92" t="s">
        <v>96</v>
      </c>
      <c r="BZ8" s="92" t="s">
        <v>96</v>
      </c>
      <c r="CA8" s="92" t="s">
        <v>96</v>
      </c>
      <c r="CB8" s="92">
        <v>3561985</v>
      </c>
      <c r="CC8" s="92">
        <v>-622442</v>
      </c>
      <c r="CD8" s="92" t="s">
        <v>96</v>
      </c>
      <c r="CE8" s="92" t="s">
        <v>96</v>
      </c>
      <c r="CF8" s="92" t="s">
        <v>96</v>
      </c>
      <c r="CG8" s="92" t="s">
        <v>96</v>
      </c>
      <c r="CH8" s="92" t="s">
        <v>96</v>
      </c>
      <c r="CI8" s="92">
        <v>2939543</v>
      </c>
      <c r="CJ8" s="92">
        <v>189060</v>
      </c>
      <c r="CK8" s="92" t="s">
        <v>96</v>
      </c>
      <c r="CL8" s="92" t="s">
        <v>96</v>
      </c>
      <c r="CM8" s="68" t="s">
        <v>96</v>
      </c>
      <c r="CN8" s="68" t="s">
        <v>96</v>
      </c>
      <c r="CO8" s="68" t="s">
        <v>96</v>
      </c>
      <c r="CP8" s="68">
        <v>3128603</v>
      </c>
      <c r="CQ8" s="68">
        <v>-790483</v>
      </c>
      <c r="CR8" s="68" t="s">
        <v>96</v>
      </c>
      <c r="CS8" s="68" t="s">
        <v>96</v>
      </c>
      <c r="CT8" s="68" t="s">
        <v>96</v>
      </c>
      <c r="CU8" s="68" t="s">
        <v>96</v>
      </c>
      <c r="CV8" s="68" t="s">
        <v>96</v>
      </c>
      <c r="CW8" s="68">
        <v>2338120</v>
      </c>
    </row>
    <row r="9" spans="1:101" s="68" customFormat="1" ht="15.75" hidden="1" customHeight="1" x14ac:dyDescent="0.2">
      <c r="A9" s="92" t="s">
        <v>99</v>
      </c>
      <c r="B9" s="92" t="s">
        <v>100</v>
      </c>
      <c r="C9" s="92" t="s">
        <v>99</v>
      </c>
      <c r="D9" s="92" t="s">
        <v>99</v>
      </c>
      <c r="E9" s="92" t="s">
        <v>99</v>
      </c>
      <c r="F9" s="92" t="s">
        <v>99</v>
      </c>
      <c r="G9" s="68" t="s">
        <v>99</v>
      </c>
      <c r="J9" s="92" t="s">
        <v>99</v>
      </c>
      <c r="K9" s="92" t="s">
        <v>99</v>
      </c>
      <c r="L9" s="92" t="s">
        <v>99</v>
      </c>
      <c r="M9" s="92" t="s">
        <v>99</v>
      </c>
      <c r="N9" s="92" t="s">
        <v>99</v>
      </c>
      <c r="O9" s="92"/>
      <c r="Q9" s="92" t="s">
        <v>99</v>
      </c>
      <c r="R9" s="92" t="s">
        <v>99</v>
      </c>
      <c r="S9" s="92" t="s">
        <v>99</v>
      </c>
      <c r="T9" s="92" t="s">
        <v>99</v>
      </c>
      <c r="U9" s="92" t="s">
        <v>99</v>
      </c>
      <c r="V9" s="92"/>
      <c r="W9" s="92"/>
      <c r="X9" s="92" t="s">
        <v>99</v>
      </c>
      <c r="Y9" s="92" t="s">
        <v>99</v>
      </c>
      <c r="Z9" s="92" t="s">
        <v>99</v>
      </c>
      <c r="AA9" s="92" t="s">
        <v>99</v>
      </c>
      <c r="AB9" s="92" t="s">
        <v>99</v>
      </c>
      <c r="AC9" s="92" t="s">
        <v>99</v>
      </c>
      <c r="AD9" s="92" t="s">
        <v>99</v>
      </c>
      <c r="AE9" s="92"/>
      <c r="AF9" s="92" t="s">
        <v>99</v>
      </c>
      <c r="AG9" s="92" t="s">
        <v>99</v>
      </c>
      <c r="AH9" s="92" t="s">
        <v>99</v>
      </c>
      <c r="AI9" s="92" t="s">
        <v>99</v>
      </c>
      <c r="AJ9" s="92" t="s">
        <v>99</v>
      </c>
      <c r="AK9" s="92" t="s">
        <v>99</v>
      </c>
      <c r="AL9" s="92" t="s">
        <v>99</v>
      </c>
      <c r="AM9" s="92" t="s">
        <v>99</v>
      </c>
      <c r="AN9" s="92" t="s">
        <v>99</v>
      </c>
      <c r="AO9" s="92" t="s">
        <v>99</v>
      </c>
      <c r="AP9" s="92" t="s">
        <v>99</v>
      </c>
      <c r="AQ9" s="92" t="s">
        <v>99</v>
      </c>
      <c r="AR9" s="92" t="s">
        <v>99</v>
      </c>
      <c r="AS9" s="92" t="s">
        <v>99</v>
      </c>
      <c r="AT9" s="92" t="s">
        <v>99</v>
      </c>
      <c r="AU9" s="92" t="s">
        <v>99</v>
      </c>
      <c r="AV9" s="92" t="s">
        <v>99</v>
      </c>
      <c r="AW9" s="92" t="s">
        <v>99</v>
      </c>
      <c r="AX9" s="92" t="s">
        <v>99</v>
      </c>
      <c r="AY9" s="92" t="s">
        <v>99</v>
      </c>
      <c r="AZ9" s="92" t="s">
        <v>99</v>
      </c>
      <c r="BA9" s="92" t="s">
        <v>99</v>
      </c>
      <c r="BB9" s="92" t="s">
        <v>99</v>
      </c>
      <c r="BC9" s="92" t="s">
        <v>99</v>
      </c>
      <c r="BD9" s="92" t="s">
        <v>99</v>
      </c>
      <c r="BE9" s="92" t="s">
        <v>99</v>
      </c>
      <c r="BF9" s="92" t="s">
        <v>99</v>
      </c>
      <c r="BG9" s="92" t="s">
        <v>99</v>
      </c>
      <c r="BH9" s="92" t="s">
        <v>99</v>
      </c>
      <c r="BI9" s="92" t="s">
        <v>99</v>
      </c>
      <c r="BJ9" s="92" t="s">
        <v>99</v>
      </c>
      <c r="BK9" s="92" t="s">
        <v>99</v>
      </c>
      <c r="BL9" s="92" t="s">
        <v>99</v>
      </c>
      <c r="BM9" s="92" t="s">
        <v>99</v>
      </c>
      <c r="BN9" s="92" t="s">
        <v>99</v>
      </c>
      <c r="BO9" s="92" t="s">
        <v>99</v>
      </c>
      <c r="BP9" s="92" t="s">
        <v>99</v>
      </c>
      <c r="BQ9" s="92" t="s">
        <v>99</v>
      </c>
      <c r="BR9" s="92" t="s">
        <v>99</v>
      </c>
      <c r="BS9" s="92" t="s">
        <v>99</v>
      </c>
      <c r="BT9" s="92" t="s">
        <v>99</v>
      </c>
      <c r="BU9" s="92" t="s">
        <v>99</v>
      </c>
      <c r="BV9" s="92" t="s">
        <v>99</v>
      </c>
      <c r="BW9" s="92" t="s">
        <v>99</v>
      </c>
      <c r="BX9" s="92" t="s">
        <v>99</v>
      </c>
      <c r="BY9" s="92" t="s">
        <v>99</v>
      </c>
      <c r="BZ9" s="92" t="s">
        <v>99</v>
      </c>
      <c r="CA9" s="92" t="s">
        <v>99</v>
      </c>
      <c r="CB9" s="92" t="s">
        <v>99</v>
      </c>
      <c r="CC9" s="92" t="s">
        <v>99</v>
      </c>
      <c r="CD9" s="92" t="s">
        <v>99</v>
      </c>
      <c r="CE9" s="92" t="s">
        <v>99</v>
      </c>
      <c r="CF9" s="92" t="s">
        <v>99</v>
      </c>
      <c r="CG9" s="92" t="s">
        <v>99</v>
      </c>
      <c r="CH9" s="92" t="s">
        <v>99</v>
      </c>
      <c r="CI9" s="92" t="s">
        <v>99</v>
      </c>
      <c r="CJ9" s="92" t="s">
        <v>99</v>
      </c>
      <c r="CK9" s="92" t="s">
        <v>99</v>
      </c>
      <c r="CL9" s="92" t="s">
        <v>99</v>
      </c>
      <c r="CM9" s="68" t="s">
        <v>99</v>
      </c>
      <c r="CN9" s="68" t="s">
        <v>99</v>
      </c>
      <c r="CO9" s="68" t="s">
        <v>99</v>
      </c>
      <c r="CP9" s="68" t="s">
        <v>99</v>
      </c>
      <c r="CQ9" s="68" t="s">
        <v>99</v>
      </c>
      <c r="CR9" s="68" t="s">
        <v>99</v>
      </c>
      <c r="CS9" s="68" t="s">
        <v>99</v>
      </c>
      <c r="CT9" s="68" t="s">
        <v>99</v>
      </c>
      <c r="CU9" s="68" t="s">
        <v>99</v>
      </c>
      <c r="CV9" s="68" t="s">
        <v>99</v>
      </c>
      <c r="CW9" s="68" t="s">
        <v>99</v>
      </c>
    </row>
    <row r="10" spans="1:101" s="68" customFormat="1" ht="15.75" hidden="1" customHeight="1" x14ac:dyDescent="0.2">
      <c r="A10" s="92">
        <v>38</v>
      </c>
      <c r="B10" s="92" t="s">
        <v>101</v>
      </c>
      <c r="C10" s="92">
        <v>2282370</v>
      </c>
      <c r="D10" s="92">
        <v>480691</v>
      </c>
      <c r="E10" s="92">
        <v>111346</v>
      </c>
      <c r="F10" s="92">
        <v>369345</v>
      </c>
      <c r="G10" s="68">
        <v>381665</v>
      </c>
      <c r="J10" s="92" t="s">
        <v>104</v>
      </c>
      <c r="K10" s="92">
        <v>-12320</v>
      </c>
      <c r="L10" s="92">
        <v>2763061</v>
      </c>
      <c r="M10" s="92">
        <v>338389</v>
      </c>
      <c r="N10" s="92">
        <v>207878</v>
      </c>
      <c r="O10" s="92"/>
      <c r="Q10" s="92">
        <v>130511</v>
      </c>
      <c r="R10" s="92">
        <v>117593</v>
      </c>
      <c r="S10" s="92" t="s">
        <v>104</v>
      </c>
      <c r="T10" s="92">
        <v>12918</v>
      </c>
      <c r="U10" s="92">
        <v>3101450</v>
      </c>
      <c r="V10" s="92"/>
      <c r="W10" s="92"/>
      <c r="X10" s="92">
        <v>125694</v>
      </c>
      <c r="Y10" s="92">
        <v>138328</v>
      </c>
      <c r="Z10" s="92">
        <v>-12634</v>
      </c>
      <c r="AA10" s="92">
        <v>-22756</v>
      </c>
      <c r="AB10" s="92" t="s">
        <v>104</v>
      </c>
      <c r="AC10" s="92">
        <v>10122</v>
      </c>
      <c r="AD10" s="92">
        <v>3227144</v>
      </c>
      <c r="AE10" s="92"/>
      <c r="AF10" s="92">
        <v>525458</v>
      </c>
      <c r="AG10" s="92">
        <v>294289</v>
      </c>
      <c r="AH10" s="92">
        <v>231169</v>
      </c>
      <c r="AI10" s="92">
        <v>227080</v>
      </c>
      <c r="AJ10" s="92" t="s">
        <v>104</v>
      </c>
      <c r="AK10" s="92">
        <v>4089</v>
      </c>
      <c r="AL10" s="92">
        <v>3752602</v>
      </c>
      <c r="AM10" s="92">
        <v>381637</v>
      </c>
      <c r="AN10" s="92">
        <v>340066</v>
      </c>
      <c r="AO10" s="92">
        <v>41571</v>
      </c>
      <c r="AP10" s="92">
        <v>22840</v>
      </c>
      <c r="AQ10" s="92" t="s">
        <v>104</v>
      </c>
      <c r="AR10" s="92">
        <v>18731</v>
      </c>
      <c r="AS10" s="92">
        <v>4134239</v>
      </c>
      <c r="AT10" s="92">
        <v>-1042999</v>
      </c>
      <c r="AU10" s="92">
        <v>332734</v>
      </c>
      <c r="AV10" s="92">
        <v>-1375734</v>
      </c>
      <c r="AW10" s="92">
        <v>-1188331</v>
      </c>
      <c r="AX10" s="92" t="s">
        <v>104</v>
      </c>
      <c r="AY10" s="92">
        <v>-187403</v>
      </c>
      <c r="AZ10" s="92">
        <v>3091240</v>
      </c>
      <c r="BA10" s="92">
        <v>527390</v>
      </c>
      <c r="BB10" s="92">
        <v>153787</v>
      </c>
      <c r="BC10" s="92">
        <v>373603</v>
      </c>
      <c r="BD10" s="92">
        <v>409229</v>
      </c>
      <c r="BE10" s="92" t="s">
        <v>104</v>
      </c>
      <c r="BF10" s="92">
        <v>-35626</v>
      </c>
      <c r="BG10" s="92">
        <v>3618630</v>
      </c>
      <c r="BH10" s="92">
        <v>480467</v>
      </c>
      <c r="BI10" s="92">
        <v>259345</v>
      </c>
      <c r="BJ10" s="92">
        <v>221122</v>
      </c>
      <c r="BK10" s="92">
        <v>217550</v>
      </c>
      <c r="BL10" s="92" t="s">
        <v>104</v>
      </c>
      <c r="BM10" s="92">
        <v>3572</v>
      </c>
      <c r="BN10" s="92">
        <v>4099097</v>
      </c>
      <c r="BO10" s="92">
        <v>100128</v>
      </c>
      <c r="BP10" s="92">
        <v>257411</v>
      </c>
      <c r="BQ10" s="92">
        <v>-157283</v>
      </c>
      <c r="BR10" s="92">
        <v>-143326</v>
      </c>
      <c r="BS10" s="92" t="s">
        <v>104</v>
      </c>
      <c r="BT10" s="92">
        <v>-13957</v>
      </c>
      <c r="BU10" s="92">
        <v>4199225</v>
      </c>
      <c r="BV10" s="92">
        <v>463209</v>
      </c>
      <c r="BW10" s="92">
        <v>243010</v>
      </c>
      <c r="BX10" s="92">
        <v>220199</v>
      </c>
      <c r="BY10" s="92">
        <v>260376</v>
      </c>
      <c r="BZ10" s="92" t="s">
        <v>104</v>
      </c>
      <c r="CA10" s="92">
        <v>-40177</v>
      </c>
      <c r="CB10" s="92">
        <v>4662434</v>
      </c>
      <c r="CC10" s="92">
        <v>1152501</v>
      </c>
      <c r="CD10" s="92">
        <v>276978</v>
      </c>
      <c r="CE10" s="92">
        <v>875523</v>
      </c>
      <c r="CF10" s="92">
        <v>870982</v>
      </c>
      <c r="CG10" s="92" t="s">
        <v>104</v>
      </c>
      <c r="CH10" s="92">
        <v>4541</v>
      </c>
      <c r="CI10" s="92">
        <v>5814935</v>
      </c>
      <c r="CJ10" s="92">
        <v>535117</v>
      </c>
      <c r="CK10" s="92">
        <v>207368</v>
      </c>
      <c r="CL10" s="92">
        <v>327749</v>
      </c>
      <c r="CM10" s="68">
        <v>343421</v>
      </c>
      <c r="CN10" s="68" t="s">
        <v>104</v>
      </c>
      <c r="CO10" s="68">
        <v>-15672</v>
      </c>
      <c r="CP10" s="68">
        <v>6350052</v>
      </c>
      <c r="CQ10" s="68">
        <v>193757</v>
      </c>
      <c r="CR10" s="68">
        <v>379435</v>
      </c>
      <c r="CS10" s="68">
        <v>-185678</v>
      </c>
      <c r="CT10" s="68">
        <v>-160332</v>
      </c>
      <c r="CU10" s="68" t="s">
        <v>104</v>
      </c>
      <c r="CV10" s="68">
        <v>-25346</v>
      </c>
      <c r="CW10" s="68">
        <v>6543809</v>
      </c>
    </row>
    <row r="11" spans="1:101" s="68" customFormat="1" ht="15.75" hidden="1" customHeight="1" x14ac:dyDescent="0.2">
      <c r="A11" s="92">
        <v>39</v>
      </c>
      <c r="B11" s="92" t="s">
        <v>102</v>
      </c>
      <c r="C11" s="92">
        <v>1658552</v>
      </c>
      <c r="D11" s="92">
        <v>477989</v>
      </c>
      <c r="E11" s="92">
        <v>107707</v>
      </c>
      <c r="F11" s="92">
        <v>370282</v>
      </c>
      <c r="G11" s="68">
        <v>381665</v>
      </c>
      <c r="J11" s="92" t="s">
        <v>104</v>
      </c>
      <c r="K11" s="92">
        <v>-11383</v>
      </c>
      <c r="L11" s="92">
        <v>2136541</v>
      </c>
      <c r="M11" s="92">
        <v>262176</v>
      </c>
      <c r="N11" s="92">
        <v>142434</v>
      </c>
      <c r="O11" s="92"/>
      <c r="Q11" s="92">
        <v>119742</v>
      </c>
      <c r="R11" s="92">
        <v>117593</v>
      </c>
      <c r="S11" s="92" t="s">
        <v>104</v>
      </c>
      <c r="T11" s="92">
        <v>2149</v>
      </c>
      <c r="U11" s="92">
        <v>2398717</v>
      </c>
      <c r="V11" s="92"/>
      <c r="W11" s="92"/>
      <c r="X11" s="92">
        <v>84979</v>
      </c>
      <c r="Y11" s="92">
        <v>112459</v>
      </c>
      <c r="Z11" s="92">
        <v>-27480</v>
      </c>
      <c r="AA11" s="92">
        <v>-22756</v>
      </c>
      <c r="AB11" s="92" t="s">
        <v>104</v>
      </c>
      <c r="AC11" s="92">
        <v>-4724</v>
      </c>
      <c r="AD11" s="92">
        <v>2483696</v>
      </c>
      <c r="AE11" s="92"/>
      <c r="AF11" s="92">
        <v>411835</v>
      </c>
      <c r="AG11" s="92">
        <v>184143</v>
      </c>
      <c r="AH11" s="92">
        <v>227692</v>
      </c>
      <c r="AI11" s="92">
        <v>227080</v>
      </c>
      <c r="AJ11" s="92" t="s">
        <v>104</v>
      </c>
      <c r="AK11" s="92">
        <v>612</v>
      </c>
      <c r="AL11" s="92">
        <v>2895531</v>
      </c>
      <c r="AM11" s="92">
        <v>201982</v>
      </c>
      <c r="AN11" s="92">
        <v>190418</v>
      </c>
      <c r="AO11" s="92">
        <v>11564</v>
      </c>
      <c r="AP11" s="92">
        <v>22840</v>
      </c>
      <c r="AQ11" s="92" t="s">
        <v>104</v>
      </c>
      <c r="AR11" s="92">
        <v>-11276</v>
      </c>
      <c r="AS11" s="92">
        <v>3097513</v>
      </c>
      <c r="AT11" s="92">
        <v>-1097005</v>
      </c>
      <c r="AU11" s="92">
        <v>294861</v>
      </c>
      <c r="AV11" s="92">
        <v>-1391866</v>
      </c>
      <c r="AW11" s="92">
        <v>-1188331</v>
      </c>
      <c r="AX11" s="92" t="s">
        <v>104</v>
      </c>
      <c r="AY11" s="92">
        <v>-203535</v>
      </c>
      <c r="AZ11" s="92">
        <v>2000508</v>
      </c>
      <c r="BA11" s="92">
        <v>513393</v>
      </c>
      <c r="BB11" s="92">
        <v>148465</v>
      </c>
      <c r="BC11" s="92">
        <v>364928</v>
      </c>
      <c r="BD11" s="92">
        <v>409229</v>
      </c>
      <c r="BE11" s="92" t="s">
        <v>104</v>
      </c>
      <c r="BF11" s="92">
        <v>-44301</v>
      </c>
      <c r="BG11" s="92">
        <v>2513901</v>
      </c>
      <c r="BH11" s="92">
        <v>413852</v>
      </c>
      <c r="BI11" s="92">
        <v>203148</v>
      </c>
      <c r="BJ11" s="92">
        <v>210704</v>
      </c>
      <c r="BK11" s="92">
        <v>217550</v>
      </c>
      <c r="BL11" s="92" t="s">
        <v>104</v>
      </c>
      <c r="BM11" s="92">
        <v>-6846</v>
      </c>
      <c r="BN11" s="92">
        <v>2927753</v>
      </c>
      <c r="BO11" s="92">
        <v>40609</v>
      </c>
      <c r="BP11" s="92">
        <v>185051</v>
      </c>
      <c r="BQ11" s="92">
        <v>-144442</v>
      </c>
      <c r="BR11" s="92">
        <v>-143326</v>
      </c>
      <c r="BS11" s="92" t="s">
        <v>104</v>
      </c>
      <c r="BT11" s="92">
        <v>-1116</v>
      </c>
      <c r="BU11" s="92">
        <v>2968362</v>
      </c>
      <c r="BV11" s="92">
        <v>447481</v>
      </c>
      <c r="BW11" s="92">
        <v>204085</v>
      </c>
      <c r="BX11" s="92">
        <v>243396</v>
      </c>
      <c r="BY11" s="92">
        <v>260376</v>
      </c>
      <c r="BZ11" s="92" t="s">
        <v>104</v>
      </c>
      <c r="CA11" s="92">
        <v>-16980</v>
      </c>
      <c r="CB11" s="92">
        <v>3415843</v>
      </c>
      <c r="CC11" s="92">
        <v>1027373</v>
      </c>
      <c r="CD11" s="92">
        <v>200616</v>
      </c>
      <c r="CE11" s="92">
        <v>826757</v>
      </c>
      <c r="CF11" s="92">
        <v>870982</v>
      </c>
      <c r="CG11" s="92" t="s">
        <v>104</v>
      </c>
      <c r="CH11" s="92">
        <v>-44225</v>
      </c>
      <c r="CI11" s="92">
        <v>4443216</v>
      </c>
      <c r="CJ11" s="92">
        <v>440865</v>
      </c>
      <c r="CK11" s="92">
        <v>112000</v>
      </c>
      <c r="CL11" s="92">
        <v>328865</v>
      </c>
      <c r="CM11" s="68">
        <v>343421</v>
      </c>
      <c r="CN11" s="68" t="s">
        <v>104</v>
      </c>
      <c r="CO11" s="68">
        <v>-14556</v>
      </c>
      <c r="CP11" s="68">
        <v>4884081</v>
      </c>
      <c r="CQ11" s="68">
        <v>95183</v>
      </c>
      <c r="CR11" s="68">
        <v>301108</v>
      </c>
      <c r="CS11" s="68">
        <v>-205925</v>
      </c>
      <c r="CT11" s="68">
        <v>-160332</v>
      </c>
      <c r="CU11" s="68" t="s">
        <v>104</v>
      </c>
      <c r="CV11" s="68">
        <v>-45593</v>
      </c>
      <c r="CW11" s="68">
        <v>4979264</v>
      </c>
    </row>
    <row r="12" spans="1:101" s="68" customFormat="1" ht="15.75" hidden="1" customHeight="1" x14ac:dyDescent="0.2">
      <c r="A12" s="92">
        <v>40</v>
      </c>
      <c r="B12" s="92" t="s">
        <v>103</v>
      </c>
      <c r="C12" s="92">
        <v>623818</v>
      </c>
      <c r="D12" s="92">
        <v>2702</v>
      </c>
      <c r="E12" s="92">
        <v>3638</v>
      </c>
      <c r="F12" s="92">
        <v>-936</v>
      </c>
      <c r="G12" s="68" t="s">
        <v>104</v>
      </c>
      <c r="J12" s="92" t="s">
        <v>104</v>
      </c>
      <c r="K12" s="92">
        <v>-936</v>
      </c>
      <c r="L12" s="92">
        <v>626520</v>
      </c>
      <c r="M12" s="92">
        <v>76213</v>
      </c>
      <c r="N12" s="92">
        <v>65444</v>
      </c>
      <c r="O12" s="92"/>
      <c r="Q12" s="92">
        <v>10769</v>
      </c>
      <c r="R12" s="92" t="s">
        <v>104</v>
      </c>
      <c r="S12" s="92" t="s">
        <v>104</v>
      </c>
      <c r="T12" s="92">
        <v>10769</v>
      </c>
      <c r="U12" s="92">
        <v>702733</v>
      </c>
      <c r="V12" s="92"/>
      <c r="W12" s="92"/>
      <c r="X12" s="92">
        <v>40715</v>
      </c>
      <c r="Y12" s="92">
        <v>25869</v>
      </c>
      <c r="Z12" s="92">
        <v>14846</v>
      </c>
      <c r="AA12" s="92" t="s">
        <v>104</v>
      </c>
      <c r="AB12" s="92" t="s">
        <v>104</v>
      </c>
      <c r="AC12" s="92">
        <v>14846</v>
      </c>
      <c r="AD12" s="92">
        <v>743448</v>
      </c>
      <c r="AE12" s="92"/>
      <c r="AF12" s="92">
        <v>113623</v>
      </c>
      <c r="AG12" s="92">
        <v>110146</v>
      </c>
      <c r="AH12" s="92">
        <v>3477</v>
      </c>
      <c r="AI12" s="92" t="s">
        <v>104</v>
      </c>
      <c r="AJ12" s="92" t="s">
        <v>104</v>
      </c>
      <c r="AK12" s="92">
        <v>3477</v>
      </c>
      <c r="AL12" s="92">
        <v>857071</v>
      </c>
      <c r="AM12" s="92">
        <v>179655</v>
      </c>
      <c r="AN12" s="92">
        <v>149648</v>
      </c>
      <c r="AO12" s="92">
        <v>30007</v>
      </c>
      <c r="AP12" s="92" t="s">
        <v>104</v>
      </c>
      <c r="AQ12" s="92" t="s">
        <v>104</v>
      </c>
      <c r="AR12" s="92">
        <v>30007</v>
      </c>
      <c r="AS12" s="92">
        <v>1036726</v>
      </c>
      <c r="AT12" s="92">
        <v>54006</v>
      </c>
      <c r="AU12" s="92">
        <v>37874</v>
      </c>
      <c r="AV12" s="92">
        <v>16132</v>
      </c>
      <c r="AW12" s="92" t="s">
        <v>104</v>
      </c>
      <c r="AX12" s="92" t="s">
        <v>104</v>
      </c>
      <c r="AY12" s="92">
        <v>16132</v>
      </c>
      <c r="AZ12" s="92">
        <v>1090732</v>
      </c>
      <c r="BA12" s="92">
        <v>13997</v>
      </c>
      <c r="BB12" s="92">
        <v>5322</v>
      </c>
      <c r="BC12" s="92">
        <v>8675</v>
      </c>
      <c r="BD12" s="92" t="s">
        <v>104</v>
      </c>
      <c r="BE12" s="92" t="s">
        <v>104</v>
      </c>
      <c r="BF12" s="92">
        <v>8675</v>
      </c>
      <c r="BG12" s="92">
        <v>1104729</v>
      </c>
      <c r="BH12" s="92">
        <v>66615</v>
      </c>
      <c r="BI12" s="92">
        <v>56197</v>
      </c>
      <c r="BJ12" s="92">
        <v>10418</v>
      </c>
      <c r="BK12" s="92" t="s">
        <v>104</v>
      </c>
      <c r="BL12" s="92" t="s">
        <v>104</v>
      </c>
      <c r="BM12" s="92">
        <v>10418</v>
      </c>
      <c r="BN12" s="92">
        <v>1171344</v>
      </c>
      <c r="BO12" s="92">
        <v>59519</v>
      </c>
      <c r="BP12" s="92">
        <v>72361</v>
      </c>
      <c r="BQ12" s="92">
        <v>-12842</v>
      </c>
      <c r="BR12" s="92" t="s">
        <v>104</v>
      </c>
      <c r="BS12" s="92" t="s">
        <v>104</v>
      </c>
      <c r="BT12" s="92">
        <v>-12842</v>
      </c>
      <c r="BU12" s="92">
        <v>1230863</v>
      </c>
      <c r="BV12" s="92">
        <v>15728</v>
      </c>
      <c r="BW12" s="92">
        <v>38925</v>
      </c>
      <c r="BX12" s="92">
        <v>-23197</v>
      </c>
      <c r="BY12" s="92" t="s">
        <v>104</v>
      </c>
      <c r="BZ12" s="92" t="s">
        <v>104</v>
      </c>
      <c r="CA12" s="92">
        <v>-23197</v>
      </c>
      <c r="CB12" s="92">
        <v>1246591</v>
      </c>
      <c r="CC12" s="92">
        <v>125128</v>
      </c>
      <c r="CD12" s="92">
        <v>76362</v>
      </c>
      <c r="CE12" s="92">
        <v>48766</v>
      </c>
      <c r="CF12" s="92" t="s">
        <v>104</v>
      </c>
      <c r="CG12" s="92" t="s">
        <v>104</v>
      </c>
      <c r="CH12" s="92">
        <v>48766</v>
      </c>
      <c r="CI12" s="92">
        <v>1371719</v>
      </c>
      <c r="CJ12" s="92">
        <v>94252</v>
      </c>
      <c r="CK12" s="92">
        <v>95368</v>
      </c>
      <c r="CL12" s="92">
        <v>-1116</v>
      </c>
      <c r="CM12" s="68" t="s">
        <v>104</v>
      </c>
      <c r="CN12" s="68" t="s">
        <v>104</v>
      </c>
      <c r="CO12" s="68">
        <v>-1116</v>
      </c>
      <c r="CP12" s="68">
        <v>1465971</v>
      </c>
      <c r="CQ12" s="68">
        <v>98574</v>
      </c>
      <c r="CR12" s="68">
        <v>78327</v>
      </c>
      <c r="CS12" s="68">
        <v>20247</v>
      </c>
      <c r="CT12" s="68" t="s">
        <v>104</v>
      </c>
      <c r="CU12" s="68" t="s">
        <v>104</v>
      </c>
      <c r="CV12" s="68">
        <v>20247</v>
      </c>
      <c r="CW12" s="68">
        <v>1564545</v>
      </c>
    </row>
    <row r="13" spans="1:101" s="68" customFormat="1" ht="15.75" hidden="1" customHeight="1" x14ac:dyDescent="0.2">
      <c r="A13" s="92">
        <v>41</v>
      </c>
      <c r="B13" s="92" t="s">
        <v>105</v>
      </c>
      <c r="C13" s="92">
        <v>4571348</v>
      </c>
      <c r="D13" s="92">
        <v>974969</v>
      </c>
      <c r="E13" s="92">
        <v>550163</v>
      </c>
      <c r="F13" s="92">
        <v>424806</v>
      </c>
      <c r="G13" s="68">
        <v>393698</v>
      </c>
      <c r="J13" s="92">
        <v>48015</v>
      </c>
      <c r="K13" s="92">
        <v>-16907</v>
      </c>
      <c r="L13" s="92">
        <v>5546317</v>
      </c>
      <c r="M13" s="92">
        <v>1074909</v>
      </c>
      <c r="N13" s="92">
        <v>867340</v>
      </c>
      <c r="O13" s="92"/>
      <c r="Q13" s="92">
        <v>207569</v>
      </c>
      <c r="R13" s="92">
        <v>160876</v>
      </c>
      <c r="S13" s="92">
        <v>28522</v>
      </c>
      <c r="T13" s="92">
        <v>18171</v>
      </c>
      <c r="U13" s="92">
        <v>6621226</v>
      </c>
      <c r="V13" s="92"/>
      <c r="W13" s="92"/>
      <c r="X13" s="92">
        <v>716609</v>
      </c>
      <c r="Y13" s="92">
        <v>832037</v>
      </c>
      <c r="Z13" s="92">
        <v>-115428</v>
      </c>
      <c r="AA13" s="92">
        <v>-44021</v>
      </c>
      <c r="AB13" s="92">
        <v>-31422</v>
      </c>
      <c r="AC13" s="92">
        <v>-39985</v>
      </c>
      <c r="AD13" s="92">
        <v>7337835</v>
      </c>
      <c r="AE13" s="92"/>
      <c r="AF13" s="92">
        <v>1505688</v>
      </c>
      <c r="AG13" s="92">
        <v>1126735</v>
      </c>
      <c r="AH13" s="92">
        <v>378953</v>
      </c>
      <c r="AI13" s="92">
        <v>301989</v>
      </c>
      <c r="AJ13" s="92">
        <v>26981</v>
      </c>
      <c r="AK13" s="92">
        <v>49983</v>
      </c>
      <c r="AL13" s="92">
        <v>8843523</v>
      </c>
      <c r="AM13" s="92">
        <v>1483451</v>
      </c>
      <c r="AN13" s="92">
        <v>1156612</v>
      </c>
      <c r="AO13" s="92">
        <v>326839</v>
      </c>
      <c r="AP13" s="92">
        <v>220506</v>
      </c>
      <c r="AQ13" s="92">
        <v>54482</v>
      </c>
      <c r="AR13" s="92">
        <v>51851</v>
      </c>
      <c r="AS13" s="92">
        <v>10326974</v>
      </c>
      <c r="AT13" s="92">
        <v>-851101</v>
      </c>
      <c r="AU13" s="92">
        <v>523683</v>
      </c>
      <c r="AV13" s="92">
        <v>-1374784</v>
      </c>
      <c r="AW13" s="92">
        <v>-1309833</v>
      </c>
      <c r="AX13" s="92">
        <v>-68756</v>
      </c>
      <c r="AY13" s="92">
        <v>3805</v>
      </c>
      <c r="AZ13" s="92">
        <v>9475873</v>
      </c>
      <c r="BA13" s="92">
        <v>987361</v>
      </c>
      <c r="BB13" s="92">
        <v>357352</v>
      </c>
      <c r="BC13" s="92">
        <v>630009</v>
      </c>
      <c r="BD13" s="92">
        <v>574975</v>
      </c>
      <c r="BE13" s="92">
        <v>63594</v>
      </c>
      <c r="BF13" s="92">
        <v>-8560</v>
      </c>
      <c r="BG13" s="92">
        <v>10463234</v>
      </c>
      <c r="BH13" s="92">
        <v>1406028</v>
      </c>
      <c r="BI13" s="92">
        <v>820434</v>
      </c>
      <c r="BJ13" s="92">
        <v>585594</v>
      </c>
      <c r="BK13" s="92">
        <v>602084</v>
      </c>
      <c r="BL13" s="92">
        <v>-5352</v>
      </c>
      <c r="BM13" s="92">
        <v>-11138</v>
      </c>
      <c r="BN13" s="92">
        <v>11869262</v>
      </c>
      <c r="BO13" s="92">
        <v>777981</v>
      </c>
      <c r="BP13" s="92">
        <v>311626</v>
      </c>
      <c r="BQ13" s="92">
        <v>466355</v>
      </c>
      <c r="BR13" s="92">
        <v>161351</v>
      </c>
      <c r="BS13" s="92">
        <v>-1726</v>
      </c>
      <c r="BT13" s="92">
        <v>306730</v>
      </c>
      <c r="BU13" s="92">
        <v>12647243</v>
      </c>
      <c r="BV13" s="92">
        <v>1331622</v>
      </c>
      <c r="BW13" s="92">
        <v>747017</v>
      </c>
      <c r="BX13" s="92">
        <v>584605</v>
      </c>
      <c r="BY13" s="92">
        <v>471068</v>
      </c>
      <c r="BZ13" s="92">
        <v>-1757</v>
      </c>
      <c r="CA13" s="92">
        <v>115294</v>
      </c>
      <c r="CB13" s="92">
        <v>13978865</v>
      </c>
      <c r="CC13" s="92">
        <v>1562386</v>
      </c>
      <c r="CD13" s="92">
        <v>511987</v>
      </c>
      <c r="CE13" s="92">
        <v>1050399</v>
      </c>
      <c r="CF13" s="92">
        <v>952716</v>
      </c>
      <c r="CG13" s="92">
        <v>-23651</v>
      </c>
      <c r="CH13" s="92">
        <v>121334</v>
      </c>
      <c r="CI13" s="92">
        <v>15541251</v>
      </c>
      <c r="CJ13" s="92">
        <v>1378544</v>
      </c>
      <c r="CK13" s="92">
        <v>701861</v>
      </c>
      <c r="CL13" s="92">
        <v>676683</v>
      </c>
      <c r="CM13" s="68">
        <v>774184</v>
      </c>
      <c r="CN13" s="68">
        <v>-60805</v>
      </c>
      <c r="CO13" s="68">
        <v>-36697</v>
      </c>
      <c r="CP13" s="68">
        <v>16919795</v>
      </c>
      <c r="CQ13" s="68">
        <v>-242802</v>
      </c>
      <c r="CR13" s="68">
        <v>250936</v>
      </c>
      <c r="CS13" s="68">
        <v>-493738</v>
      </c>
      <c r="CT13" s="68">
        <v>-400708</v>
      </c>
      <c r="CU13" s="68">
        <v>-57029</v>
      </c>
      <c r="CV13" s="68">
        <v>-36002</v>
      </c>
      <c r="CW13" s="68">
        <v>16676993</v>
      </c>
    </row>
    <row r="14" spans="1:101" s="68" customFormat="1" ht="15.75" hidden="1" customHeight="1" x14ac:dyDescent="0.2">
      <c r="A14" s="92">
        <v>42</v>
      </c>
      <c r="B14" s="92" t="s">
        <v>106</v>
      </c>
      <c r="C14" s="92">
        <v>1335792</v>
      </c>
      <c r="D14" s="92">
        <v>503717</v>
      </c>
      <c r="E14" s="92">
        <v>33981</v>
      </c>
      <c r="F14" s="92">
        <v>469736</v>
      </c>
      <c r="G14" s="68">
        <v>406726</v>
      </c>
      <c r="J14" s="92">
        <v>0</v>
      </c>
      <c r="K14" s="92">
        <v>63010</v>
      </c>
      <c r="L14" s="92">
        <v>1839509</v>
      </c>
      <c r="M14" s="92">
        <v>283750</v>
      </c>
      <c r="N14" s="92">
        <v>61786</v>
      </c>
      <c r="O14" s="92"/>
      <c r="Q14" s="92">
        <v>221964</v>
      </c>
      <c r="R14" s="92">
        <v>182564</v>
      </c>
      <c r="S14" s="92">
        <v>0</v>
      </c>
      <c r="T14" s="92">
        <v>39400</v>
      </c>
      <c r="U14" s="92">
        <v>2123259</v>
      </c>
      <c r="V14" s="92"/>
      <c r="W14" s="92"/>
      <c r="X14" s="92">
        <v>180754</v>
      </c>
      <c r="Y14" s="92">
        <v>89258</v>
      </c>
      <c r="Z14" s="92">
        <v>91496</v>
      </c>
      <c r="AA14" s="92">
        <v>67959</v>
      </c>
      <c r="AB14" s="92">
        <v>0</v>
      </c>
      <c r="AC14" s="92">
        <v>23537</v>
      </c>
      <c r="AD14" s="92">
        <v>2304013</v>
      </c>
      <c r="AE14" s="92"/>
      <c r="AF14" s="92">
        <v>487880</v>
      </c>
      <c r="AG14" s="92">
        <v>145481</v>
      </c>
      <c r="AH14" s="92">
        <v>342399</v>
      </c>
      <c r="AI14" s="92">
        <v>330709</v>
      </c>
      <c r="AJ14" s="92">
        <v>0</v>
      </c>
      <c r="AK14" s="92">
        <v>11690</v>
      </c>
      <c r="AL14" s="92">
        <v>2791893</v>
      </c>
      <c r="AM14" s="92">
        <v>439758</v>
      </c>
      <c r="AN14" s="92">
        <v>275617</v>
      </c>
      <c r="AO14" s="92">
        <v>164141</v>
      </c>
      <c r="AP14" s="92">
        <v>130538</v>
      </c>
      <c r="AQ14" s="92">
        <v>0</v>
      </c>
      <c r="AR14" s="92">
        <v>33603</v>
      </c>
      <c r="AS14" s="92">
        <v>3231651</v>
      </c>
      <c r="AT14" s="92">
        <v>-1099218</v>
      </c>
      <c r="AU14" s="92">
        <v>126804</v>
      </c>
      <c r="AV14" s="92">
        <v>-1226022</v>
      </c>
      <c r="AW14" s="92">
        <v>-1226022</v>
      </c>
      <c r="AX14" s="92">
        <v>0</v>
      </c>
      <c r="AY14" s="92">
        <v>0</v>
      </c>
      <c r="AZ14" s="92">
        <v>2132433</v>
      </c>
      <c r="BA14" s="92">
        <v>785248</v>
      </c>
      <c r="BB14" s="92">
        <v>219302</v>
      </c>
      <c r="BC14" s="92">
        <v>565946</v>
      </c>
      <c r="BD14" s="92">
        <v>565946</v>
      </c>
      <c r="BE14" s="92">
        <v>0</v>
      </c>
      <c r="BF14" s="92">
        <v>0</v>
      </c>
      <c r="BG14" s="92">
        <v>2917681</v>
      </c>
      <c r="BH14" s="92">
        <v>628088</v>
      </c>
      <c r="BI14" s="92">
        <v>178952</v>
      </c>
      <c r="BJ14" s="92">
        <v>449136</v>
      </c>
      <c r="BK14" s="92">
        <v>449136</v>
      </c>
      <c r="BL14" s="92">
        <v>0</v>
      </c>
      <c r="BM14" s="92">
        <v>0</v>
      </c>
      <c r="BN14" s="92">
        <v>3545769</v>
      </c>
      <c r="BO14" s="92">
        <v>296132</v>
      </c>
      <c r="BP14" s="92">
        <v>123357</v>
      </c>
      <c r="BQ14" s="92">
        <v>172775</v>
      </c>
      <c r="BR14" s="92">
        <v>-65079</v>
      </c>
      <c r="BS14" s="92">
        <v>0</v>
      </c>
      <c r="BT14" s="92">
        <v>237854</v>
      </c>
      <c r="BU14" s="92">
        <v>3841901</v>
      </c>
      <c r="BV14" s="92">
        <v>703460</v>
      </c>
      <c r="BW14" s="92">
        <v>239065</v>
      </c>
      <c r="BX14" s="92">
        <v>464395</v>
      </c>
      <c r="BY14" s="92">
        <v>363773</v>
      </c>
      <c r="BZ14" s="92">
        <v>0</v>
      </c>
      <c r="CA14" s="92">
        <v>100622</v>
      </c>
      <c r="CB14" s="92">
        <v>4545361</v>
      </c>
      <c r="CC14" s="92">
        <v>1319239</v>
      </c>
      <c r="CD14" s="92">
        <v>-62642</v>
      </c>
      <c r="CE14" s="92">
        <v>1381881</v>
      </c>
      <c r="CF14" s="92">
        <v>1309770</v>
      </c>
      <c r="CG14" s="92">
        <v>0</v>
      </c>
      <c r="CH14" s="92">
        <v>72111</v>
      </c>
      <c r="CI14" s="92">
        <v>5864600</v>
      </c>
      <c r="CJ14" s="92">
        <v>777907</v>
      </c>
      <c r="CK14" s="92">
        <v>154311</v>
      </c>
      <c r="CL14" s="92">
        <v>623596</v>
      </c>
      <c r="CM14" s="68">
        <v>626595</v>
      </c>
      <c r="CN14" s="68" t="s">
        <v>104</v>
      </c>
      <c r="CO14" s="68">
        <v>-2999</v>
      </c>
      <c r="CP14" s="68">
        <v>6642507</v>
      </c>
      <c r="CQ14" s="68">
        <v>-423642</v>
      </c>
      <c r="CR14" s="68">
        <v>-178266</v>
      </c>
      <c r="CS14" s="68">
        <v>-245376</v>
      </c>
      <c r="CT14" s="68">
        <v>-187833</v>
      </c>
      <c r="CU14" s="68">
        <v>0</v>
      </c>
      <c r="CV14" s="68">
        <v>-57543</v>
      </c>
      <c r="CW14" s="68">
        <v>6218865</v>
      </c>
    </row>
    <row r="15" spans="1:101" s="68" customFormat="1" ht="15.75" hidden="1" customHeight="1" x14ac:dyDescent="0.2">
      <c r="A15" s="92">
        <v>43</v>
      </c>
      <c r="B15" s="92" t="s">
        <v>107</v>
      </c>
      <c r="C15" s="92">
        <v>3235556</v>
      </c>
      <c r="D15" s="92">
        <v>471252</v>
      </c>
      <c r="E15" s="92">
        <v>516182</v>
      </c>
      <c r="F15" s="92">
        <v>-44930</v>
      </c>
      <c r="G15" s="68">
        <v>-13028</v>
      </c>
      <c r="J15" s="92">
        <v>48015</v>
      </c>
      <c r="K15" s="92">
        <v>-79917</v>
      </c>
      <c r="L15" s="92">
        <v>3706808</v>
      </c>
      <c r="M15" s="92">
        <v>791159</v>
      </c>
      <c r="N15" s="92">
        <v>805554</v>
      </c>
      <c r="O15" s="92"/>
      <c r="Q15" s="92">
        <v>-14395</v>
      </c>
      <c r="R15" s="92">
        <v>-21688</v>
      </c>
      <c r="S15" s="92">
        <v>28522</v>
      </c>
      <c r="T15" s="92">
        <v>-21229</v>
      </c>
      <c r="U15" s="92">
        <v>4497967</v>
      </c>
      <c r="V15" s="92"/>
      <c r="W15" s="92"/>
      <c r="X15" s="92">
        <v>535855</v>
      </c>
      <c r="Y15" s="92">
        <v>742779</v>
      </c>
      <c r="Z15" s="92">
        <v>-206924</v>
      </c>
      <c r="AA15" s="92">
        <v>-111980</v>
      </c>
      <c r="AB15" s="92">
        <v>-31422</v>
      </c>
      <c r="AC15" s="92">
        <v>-63522</v>
      </c>
      <c r="AD15" s="92">
        <v>5033822</v>
      </c>
      <c r="AE15" s="92"/>
      <c r="AF15" s="92">
        <v>1017808</v>
      </c>
      <c r="AG15" s="92">
        <v>981254</v>
      </c>
      <c r="AH15" s="92">
        <v>36554</v>
      </c>
      <c r="AI15" s="92">
        <v>-28720</v>
      </c>
      <c r="AJ15" s="92">
        <v>26981</v>
      </c>
      <c r="AK15" s="92">
        <v>38293</v>
      </c>
      <c r="AL15" s="92">
        <v>6051630</v>
      </c>
      <c r="AM15" s="92">
        <v>1043693</v>
      </c>
      <c r="AN15" s="92">
        <v>880995</v>
      </c>
      <c r="AO15" s="92">
        <v>162698</v>
      </c>
      <c r="AP15" s="92">
        <v>89968</v>
      </c>
      <c r="AQ15" s="92">
        <v>54482</v>
      </c>
      <c r="AR15" s="92">
        <v>18248</v>
      </c>
      <c r="AS15" s="92">
        <v>7095323</v>
      </c>
      <c r="AT15" s="92">
        <v>248117</v>
      </c>
      <c r="AU15" s="92">
        <v>396879</v>
      </c>
      <c r="AV15" s="92">
        <v>-148762</v>
      </c>
      <c r="AW15" s="92">
        <v>-83811</v>
      </c>
      <c r="AX15" s="92">
        <v>-68756</v>
      </c>
      <c r="AY15" s="92">
        <v>3805</v>
      </c>
      <c r="AZ15" s="92">
        <v>7343440</v>
      </c>
      <c r="BA15" s="92">
        <v>202113</v>
      </c>
      <c r="BB15" s="92">
        <v>138050</v>
      </c>
      <c r="BC15" s="92">
        <v>64063</v>
      </c>
      <c r="BD15" s="92">
        <v>9029</v>
      </c>
      <c r="BE15" s="92">
        <v>63594</v>
      </c>
      <c r="BF15" s="92">
        <v>-8560</v>
      </c>
      <c r="BG15" s="92">
        <v>7545553</v>
      </c>
      <c r="BH15" s="92">
        <v>777940</v>
      </c>
      <c r="BI15" s="92">
        <v>641481</v>
      </c>
      <c r="BJ15" s="92">
        <v>136458</v>
      </c>
      <c r="BK15" s="92">
        <v>152948</v>
      </c>
      <c r="BL15" s="92">
        <v>-5352</v>
      </c>
      <c r="BM15" s="92">
        <v>-11138</v>
      </c>
      <c r="BN15" s="92">
        <v>8323493</v>
      </c>
      <c r="BO15" s="92">
        <v>481849</v>
      </c>
      <c r="BP15" s="92">
        <v>188269</v>
      </c>
      <c r="BQ15" s="92">
        <v>293580</v>
      </c>
      <c r="BR15" s="92">
        <v>226430</v>
      </c>
      <c r="BS15" s="92">
        <v>-1726</v>
      </c>
      <c r="BT15" s="92">
        <v>68876</v>
      </c>
      <c r="BU15" s="92">
        <v>8805342</v>
      </c>
      <c r="BV15" s="92">
        <v>628162</v>
      </c>
      <c r="BW15" s="92">
        <v>507952</v>
      </c>
      <c r="BX15" s="92">
        <v>120210</v>
      </c>
      <c r="BY15" s="92">
        <v>107295</v>
      </c>
      <c r="BZ15" s="92">
        <v>-1757</v>
      </c>
      <c r="CA15" s="92">
        <v>14672</v>
      </c>
      <c r="CB15" s="92">
        <v>9433504</v>
      </c>
      <c r="CC15" s="92">
        <v>243147</v>
      </c>
      <c r="CD15" s="92">
        <v>574629</v>
      </c>
      <c r="CE15" s="92">
        <v>-331482</v>
      </c>
      <c r="CF15" s="92">
        <v>-357054</v>
      </c>
      <c r="CG15" s="92">
        <v>-23651</v>
      </c>
      <c r="CH15" s="92">
        <v>49223</v>
      </c>
      <c r="CI15" s="92">
        <v>9676651</v>
      </c>
      <c r="CJ15" s="92">
        <v>600637</v>
      </c>
      <c r="CK15" s="92">
        <v>547550</v>
      </c>
      <c r="CL15" s="92">
        <v>53087</v>
      </c>
      <c r="CM15" s="68">
        <v>147589</v>
      </c>
      <c r="CN15" s="68">
        <v>-60805</v>
      </c>
      <c r="CO15" s="68">
        <v>-33697</v>
      </c>
      <c r="CP15" s="68">
        <v>10277288</v>
      </c>
      <c r="CQ15" s="68">
        <v>180840</v>
      </c>
      <c r="CR15" s="68">
        <v>429202</v>
      </c>
      <c r="CS15" s="68">
        <v>-248362</v>
      </c>
      <c r="CT15" s="68">
        <v>-212874</v>
      </c>
      <c r="CU15" s="68">
        <v>-57029</v>
      </c>
      <c r="CV15" s="68">
        <v>21540</v>
      </c>
      <c r="CW15" s="68">
        <v>10458128</v>
      </c>
    </row>
    <row r="16" spans="1:101" s="68" customFormat="1" ht="15.75" hidden="1" customHeight="1" x14ac:dyDescent="0.2">
      <c r="A16" s="92">
        <v>44</v>
      </c>
      <c r="B16" s="92" t="s">
        <v>108</v>
      </c>
      <c r="C16" s="92">
        <v>498135</v>
      </c>
      <c r="D16" s="92">
        <v>32081</v>
      </c>
      <c r="E16" s="92">
        <v>31099</v>
      </c>
      <c r="F16" s="92">
        <v>982</v>
      </c>
      <c r="G16" s="68" t="s">
        <v>104</v>
      </c>
      <c r="J16" s="92">
        <v>2457</v>
      </c>
      <c r="K16" s="92">
        <v>-1475</v>
      </c>
      <c r="L16" s="92">
        <v>530216</v>
      </c>
      <c r="M16" s="92">
        <v>112552</v>
      </c>
      <c r="N16" s="92">
        <v>99851</v>
      </c>
      <c r="O16" s="92"/>
      <c r="Q16" s="92">
        <v>12701</v>
      </c>
      <c r="R16" s="92" t="s">
        <v>104</v>
      </c>
      <c r="S16" s="92">
        <v>1104</v>
      </c>
      <c r="T16" s="92">
        <v>11597</v>
      </c>
      <c r="U16" s="92">
        <v>642768</v>
      </c>
      <c r="V16" s="92"/>
      <c r="W16" s="92"/>
      <c r="X16" s="92">
        <v>-53874</v>
      </c>
      <c r="Y16" s="92">
        <v>-45310</v>
      </c>
      <c r="Z16" s="92">
        <v>-8564</v>
      </c>
      <c r="AA16" s="92" t="s">
        <v>104</v>
      </c>
      <c r="AB16" s="92">
        <v>-2011</v>
      </c>
      <c r="AC16" s="92">
        <v>-6553</v>
      </c>
      <c r="AD16" s="92">
        <v>588894</v>
      </c>
      <c r="AE16" s="92"/>
      <c r="AF16" s="92">
        <v>32515</v>
      </c>
      <c r="AG16" s="92">
        <v>22756</v>
      </c>
      <c r="AH16" s="92">
        <v>9759</v>
      </c>
      <c r="AI16" s="92" t="s">
        <v>104</v>
      </c>
      <c r="AJ16" s="92">
        <v>1562</v>
      </c>
      <c r="AK16" s="92">
        <v>8197</v>
      </c>
      <c r="AL16" s="92">
        <v>621409</v>
      </c>
      <c r="AM16" s="92">
        <v>178638</v>
      </c>
      <c r="AN16" s="92">
        <v>158983</v>
      </c>
      <c r="AO16" s="92">
        <v>19655</v>
      </c>
      <c r="AP16" s="92" t="s">
        <v>104</v>
      </c>
      <c r="AQ16" s="92">
        <v>1508</v>
      </c>
      <c r="AR16" s="92">
        <v>18147</v>
      </c>
      <c r="AS16" s="92">
        <v>800047</v>
      </c>
      <c r="AT16" s="92">
        <v>299741</v>
      </c>
      <c r="AU16" s="92">
        <v>287226</v>
      </c>
      <c r="AV16" s="92">
        <v>12515</v>
      </c>
      <c r="AW16" s="92" t="s">
        <v>104</v>
      </c>
      <c r="AX16" s="92">
        <v>-1719</v>
      </c>
      <c r="AY16" s="92">
        <v>14234</v>
      </c>
      <c r="AZ16" s="92">
        <v>1099788</v>
      </c>
      <c r="BA16" s="92">
        <v>-122351</v>
      </c>
      <c r="BB16" s="92">
        <v>-124007</v>
      </c>
      <c r="BC16" s="92">
        <v>1656</v>
      </c>
      <c r="BD16" s="92" t="s">
        <v>104</v>
      </c>
      <c r="BE16" s="92">
        <v>157</v>
      </c>
      <c r="BF16" s="92">
        <v>1499</v>
      </c>
      <c r="BG16" s="92">
        <v>977437</v>
      </c>
      <c r="BH16" s="92">
        <v>-58167</v>
      </c>
      <c r="BI16" s="92">
        <v>-53031</v>
      </c>
      <c r="BJ16" s="92">
        <v>-5136</v>
      </c>
      <c r="BK16" s="92" t="s">
        <v>104</v>
      </c>
      <c r="BL16" s="92">
        <v>-130</v>
      </c>
      <c r="BM16" s="92">
        <v>-5006</v>
      </c>
      <c r="BN16" s="92">
        <v>919271</v>
      </c>
      <c r="BO16" s="92">
        <v>-88546</v>
      </c>
      <c r="BP16" s="92">
        <v>-86722</v>
      </c>
      <c r="BQ16" s="92">
        <v>-1824</v>
      </c>
      <c r="BR16" s="92" t="s">
        <v>104</v>
      </c>
      <c r="BS16" s="92">
        <v>-51</v>
      </c>
      <c r="BT16" s="92">
        <v>-1773</v>
      </c>
      <c r="BU16" s="92">
        <v>830725</v>
      </c>
      <c r="BV16" s="92">
        <v>14018</v>
      </c>
      <c r="BW16" s="92">
        <v>16331</v>
      </c>
      <c r="BX16" s="92">
        <v>-2313</v>
      </c>
      <c r="BY16" s="92" t="s">
        <v>104</v>
      </c>
      <c r="BZ16" s="92">
        <v>-211</v>
      </c>
      <c r="CA16" s="92">
        <v>-2102</v>
      </c>
      <c r="CB16" s="92">
        <v>844743</v>
      </c>
      <c r="CC16" s="92">
        <v>46903</v>
      </c>
      <c r="CD16" s="92">
        <v>45675</v>
      </c>
      <c r="CE16" s="92">
        <v>1228</v>
      </c>
      <c r="CF16" s="92" t="s">
        <v>104</v>
      </c>
      <c r="CG16" s="92">
        <v>1067</v>
      </c>
      <c r="CH16" s="92">
        <v>161</v>
      </c>
      <c r="CI16" s="92">
        <v>891646</v>
      </c>
      <c r="CJ16" s="92">
        <v>20145</v>
      </c>
      <c r="CK16" s="92">
        <v>22329</v>
      </c>
      <c r="CL16" s="92">
        <v>-2184</v>
      </c>
      <c r="CM16" s="68" t="s">
        <v>104</v>
      </c>
      <c r="CN16" s="68">
        <v>-2184</v>
      </c>
      <c r="CO16" s="68">
        <v>0</v>
      </c>
      <c r="CP16" s="68">
        <v>911791</v>
      </c>
      <c r="CQ16" s="68">
        <v>43375</v>
      </c>
      <c r="CR16" s="68">
        <v>45783</v>
      </c>
      <c r="CS16" s="68">
        <v>-2408</v>
      </c>
      <c r="CT16" s="68" t="s">
        <v>104</v>
      </c>
      <c r="CU16" s="68">
        <v>-2408</v>
      </c>
      <c r="CV16" s="68">
        <v>0</v>
      </c>
      <c r="CW16" s="68">
        <v>955166</v>
      </c>
    </row>
    <row r="17" spans="1:101" s="68" customFormat="1" ht="15.75" hidden="1" customHeight="1" x14ac:dyDescent="0.2">
      <c r="A17" s="92">
        <v>45</v>
      </c>
      <c r="B17" s="92" t="s">
        <v>133</v>
      </c>
      <c r="C17" s="92">
        <v>268918</v>
      </c>
      <c r="D17" s="92">
        <v>22001</v>
      </c>
      <c r="E17" s="92">
        <v>22001</v>
      </c>
      <c r="F17" s="92">
        <v>0</v>
      </c>
      <c r="G17" s="68" t="s">
        <v>104</v>
      </c>
      <c r="J17" s="92" t="s">
        <v>104</v>
      </c>
      <c r="K17" s="92">
        <v>0</v>
      </c>
      <c r="L17" s="92">
        <v>290919</v>
      </c>
      <c r="M17" s="92">
        <v>32749</v>
      </c>
      <c r="N17" s="92">
        <v>36956</v>
      </c>
      <c r="O17" s="92"/>
      <c r="Q17" s="92">
        <v>-4207</v>
      </c>
      <c r="R17" s="92" t="s">
        <v>104</v>
      </c>
      <c r="S17" s="92" t="s">
        <v>104</v>
      </c>
      <c r="T17" s="92">
        <v>-4207</v>
      </c>
      <c r="U17" s="92">
        <v>323668</v>
      </c>
      <c r="V17" s="92"/>
      <c r="W17" s="92"/>
      <c r="X17" s="92">
        <v>-58940</v>
      </c>
      <c r="Y17" s="92">
        <v>-58940</v>
      </c>
      <c r="Z17" s="92">
        <v>0</v>
      </c>
      <c r="AA17" s="92" t="s">
        <v>104</v>
      </c>
      <c r="AB17" s="92" t="s">
        <v>104</v>
      </c>
      <c r="AC17" s="92">
        <v>0</v>
      </c>
      <c r="AD17" s="92">
        <v>264728</v>
      </c>
      <c r="AE17" s="92"/>
      <c r="AF17" s="92">
        <v>-11397</v>
      </c>
      <c r="AG17" s="92">
        <v>-11397</v>
      </c>
      <c r="AH17" s="92">
        <v>0</v>
      </c>
      <c r="AI17" s="92" t="s">
        <v>104</v>
      </c>
      <c r="AJ17" s="92" t="s">
        <v>104</v>
      </c>
      <c r="AK17" s="92">
        <v>0</v>
      </c>
      <c r="AL17" s="92">
        <v>253331</v>
      </c>
      <c r="AM17" s="92">
        <v>49367</v>
      </c>
      <c r="AN17" s="92">
        <v>49367</v>
      </c>
      <c r="AO17" s="92">
        <v>0</v>
      </c>
      <c r="AP17" s="92" t="s">
        <v>104</v>
      </c>
      <c r="AQ17" s="92" t="s">
        <v>104</v>
      </c>
      <c r="AR17" s="92">
        <v>0</v>
      </c>
      <c r="AS17" s="92">
        <v>302698</v>
      </c>
      <c r="AT17" s="92">
        <v>455312</v>
      </c>
      <c r="AU17" s="92">
        <v>455312</v>
      </c>
      <c r="AV17" s="92">
        <v>0</v>
      </c>
      <c r="AW17" s="92" t="s">
        <v>104</v>
      </c>
      <c r="AX17" s="92" t="s">
        <v>104</v>
      </c>
      <c r="AY17" s="92">
        <v>0</v>
      </c>
      <c r="AZ17" s="92">
        <v>758010</v>
      </c>
      <c r="BA17" s="92">
        <v>-7573</v>
      </c>
      <c r="BB17" s="92">
        <v>-7573</v>
      </c>
      <c r="BC17" s="92">
        <v>0</v>
      </c>
      <c r="BD17" s="92" t="s">
        <v>104</v>
      </c>
      <c r="BE17" s="92" t="s">
        <v>104</v>
      </c>
      <c r="BF17" s="92">
        <v>0</v>
      </c>
      <c r="BG17" s="92">
        <v>750437</v>
      </c>
      <c r="BH17" s="92">
        <v>-40157</v>
      </c>
      <c r="BI17" s="92">
        <v>-40157</v>
      </c>
      <c r="BJ17" s="92">
        <v>0</v>
      </c>
      <c r="BK17" s="92" t="s">
        <v>104</v>
      </c>
      <c r="BL17" s="92" t="s">
        <v>104</v>
      </c>
      <c r="BM17" s="92">
        <v>0</v>
      </c>
      <c r="BN17" s="92">
        <v>710280</v>
      </c>
      <c r="BO17" s="92">
        <v>-62607</v>
      </c>
      <c r="BP17" s="92">
        <v>-62607</v>
      </c>
      <c r="BQ17" s="92">
        <v>0</v>
      </c>
      <c r="BR17" s="92" t="s">
        <v>104</v>
      </c>
      <c r="BS17" s="92" t="s">
        <v>104</v>
      </c>
      <c r="BT17" s="92">
        <v>0</v>
      </c>
      <c r="BU17" s="92">
        <v>647673</v>
      </c>
      <c r="BV17" s="92">
        <v>13981</v>
      </c>
      <c r="BW17" s="92">
        <v>13981</v>
      </c>
      <c r="BX17" s="92">
        <v>0</v>
      </c>
      <c r="BY17" s="92" t="s">
        <v>104</v>
      </c>
      <c r="BZ17" s="92" t="s">
        <v>104</v>
      </c>
      <c r="CA17" s="92">
        <v>0</v>
      </c>
      <c r="CB17" s="92">
        <v>661654</v>
      </c>
      <c r="CC17" s="92">
        <v>23873</v>
      </c>
      <c r="CD17" s="92">
        <v>23307</v>
      </c>
      <c r="CE17" s="92">
        <v>566</v>
      </c>
      <c r="CF17" s="92" t="s">
        <v>104</v>
      </c>
      <c r="CG17" s="92" t="s">
        <v>104</v>
      </c>
      <c r="CH17" s="92">
        <v>566</v>
      </c>
      <c r="CI17" s="92">
        <v>685527</v>
      </c>
      <c r="CJ17" s="92">
        <v>-13891</v>
      </c>
      <c r="CK17" s="92">
        <v>-13891</v>
      </c>
      <c r="CL17" s="92">
        <v>0</v>
      </c>
      <c r="CM17" s="68" t="s">
        <v>104</v>
      </c>
      <c r="CN17" s="68" t="s">
        <v>104</v>
      </c>
      <c r="CO17" s="68">
        <v>0</v>
      </c>
      <c r="CP17" s="68">
        <v>671636</v>
      </c>
      <c r="CQ17" s="68">
        <v>53069</v>
      </c>
      <c r="CR17" s="68">
        <v>53069</v>
      </c>
      <c r="CS17" s="68">
        <v>0</v>
      </c>
      <c r="CT17" s="68" t="s">
        <v>104</v>
      </c>
      <c r="CU17" s="68" t="s">
        <v>104</v>
      </c>
      <c r="CV17" s="68">
        <v>0</v>
      </c>
      <c r="CW17" s="68">
        <v>724705</v>
      </c>
    </row>
    <row r="18" spans="1:101" s="68" customFormat="1" ht="15.75" hidden="1" customHeight="1" x14ac:dyDescent="0.2">
      <c r="A18" s="92">
        <v>46</v>
      </c>
      <c r="B18" s="92" t="s">
        <v>134</v>
      </c>
      <c r="C18" s="92">
        <v>229217</v>
      </c>
      <c r="D18" s="92">
        <v>10080</v>
      </c>
      <c r="E18" s="92">
        <v>9098</v>
      </c>
      <c r="F18" s="92">
        <v>982</v>
      </c>
      <c r="G18" s="68" t="s">
        <v>104</v>
      </c>
      <c r="J18" s="92">
        <v>2457</v>
      </c>
      <c r="K18" s="92">
        <v>-1475</v>
      </c>
      <c r="L18" s="92">
        <v>239297</v>
      </c>
      <c r="M18" s="92">
        <v>79803</v>
      </c>
      <c r="N18" s="92">
        <v>62895</v>
      </c>
      <c r="O18" s="92"/>
      <c r="Q18" s="92">
        <v>16908</v>
      </c>
      <c r="R18" s="92" t="s">
        <v>104</v>
      </c>
      <c r="S18" s="92">
        <v>1104</v>
      </c>
      <c r="T18" s="92">
        <v>15804</v>
      </c>
      <c r="U18" s="92">
        <v>319100</v>
      </c>
      <c r="V18" s="92"/>
      <c r="W18" s="92"/>
      <c r="X18" s="92">
        <v>5066</v>
      </c>
      <c r="Y18" s="92">
        <v>13630</v>
      </c>
      <c r="Z18" s="92">
        <v>-8564</v>
      </c>
      <c r="AA18" s="92" t="s">
        <v>104</v>
      </c>
      <c r="AB18" s="92">
        <v>-2011</v>
      </c>
      <c r="AC18" s="92">
        <v>-6553</v>
      </c>
      <c r="AD18" s="92">
        <v>324166</v>
      </c>
      <c r="AE18" s="92"/>
      <c r="AF18" s="92">
        <v>43912</v>
      </c>
      <c r="AG18" s="92">
        <v>34153</v>
      </c>
      <c r="AH18" s="92">
        <v>9759</v>
      </c>
      <c r="AI18" s="92" t="s">
        <v>104</v>
      </c>
      <c r="AJ18" s="92">
        <v>1562</v>
      </c>
      <c r="AK18" s="92">
        <v>8197</v>
      </c>
      <c r="AL18" s="92">
        <v>368078</v>
      </c>
      <c r="AM18" s="92">
        <v>129271</v>
      </c>
      <c r="AN18" s="92">
        <v>109616</v>
      </c>
      <c r="AO18" s="92">
        <v>19655</v>
      </c>
      <c r="AP18" s="92" t="s">
        <v>104</v>
      </c>
      <c r="AQ18" s="92">
        <v>1508</v>
      </c>
      <c r="AR18" s="92">
        <v>18147</v>
      </c>
      <c r="AS18" s="92">
        <v>497349</v>
      </c>
      <c r="AT18" s="92">
        <v>-155571</v>
      </c>
      <c r="AU18" s="92">
        <v>-168086</v>
      </c>
      <c r="AV18" s="92">
        <v>12515</v>
      </c>
      <c r="AW18" s="92" t="s">
        <v>104</v>
      </c>
      <c r="AX18" s="92">
        <v>-1719</v>
      </c>
      <c r="AY18" s="92">
        <v>14234</v>
      </c>
      <c r="AZ18" s="92">
        <v>341778</v>
      </c>
      <c r="BA18" s="92">
        <v>-114778</v>
      </c>
      <c r="BB18" s="92">
        <v>-116434</v>
      </c>
      <c r="BC18" s="92">
        <v>1656</v>
      </c>
      <c r="BD18" s="92" t="s">
        <v>104</v>
      </c>
      <c r="BE18" s="92">
        <v>157</v>
      </c>
      <c r="BF18" s="92">
        <v>1499</v>
      </c>
      <c r="BG18" s="92">
        <v>227000</v>
      </c>
      <c r="BH18" s="92">
        <v>-18010</v>
      </c>
      <c r="BI18" s="92">
        <v>-12874</v>
      </c>
      <c r="BJ18" s="92">
        <v>-5136</v>
      </c>
      <c r="BK18" s="92" t="s">
        <v>104</v>
      </c>
      <c r="BL18" s="92">
        <v>-130</v>
      </c>
      <c r="BM18" s="92">
        <v>-5006</v>
      </c>
      <c r="BN18" s="92">
        <v>208991</v>
      </c>
      <c r="BO18" s="92">
        <v>-25939</v>
      </c>
      <c r="BP18" s="92">
        <v>-24115</v>
      </c>
      <c r="BQ18" s="92">
        <v>-1824</v>
      </c>
      <c r="BR18" s="92" t="s">
        <v>104</v>
      </c>
      <c r="BS18" s="92">
        <v>-51</v>
      </c>
      <c r="BT18" s="92">
        <v>-1773</v>
      </c>
      <c r="BU18" s="92">
        <v>183052</v>
      </c>
      <c r="BV18" s="92">
        <v>37</v>
      </c>
      <c r="BW18" s="92">
        <v>2350</v>
      </c>
      <c r="BX18" s="92">
        <v>-2313</v>
      </c>
      <c r="BY18" s="92" t="s">
        <v>104</v>
      </c>
      <c r="BZ18" s="92">
        <v>-211</v>
      </c>
      <c r="CA18" s="92">
        <v>-2102</v>
      </c>
      <c r="CB18" s="92">
        <v>183089</v>
      </c>
      <c r="CC18" s="92">
        <v>23030</v>
      </c>
      <c r="CD18" s="92">
        <v>22368</v>
      </c>
      <c r="CE18" s="92">
        <v>662</v>
      </c>
      <c r="CF18" s="92" t="s">
        <v>104</v>
      </c>
      <c r="CG18" s="92">
        <v>1067</v>
      </c>
      <c r="CH18" s="92">
        <v>-405</v>
      </c>
      <c r="CI18" s="92">
        <v>206119</v>
      </c>
      <c r="CJ18" s="92">
        <v>34036</v>
      </c>
      <c r="CK18" s="92">
        <v>36220</v>
      </c>
      <c r="CL18" s="92">
        <v>-2184</v>
      </c>
      <c r="CM18" s="68" t="s">
        <v>104</v>
      </c>
      <c r="CN18" s="68">
        <v>-2184</v>
      </c>
      <c r="CO18" s="68">
        <v>0</v>
      </c>
      <c r="CP18" s="68">
        <v>240155</v>
      </c>
      <c r="CQ18" s="68">
        <v>-9694</v>
      </c>
      <c r="CR18" s="68">
        <v>-7286</v>
      </c>
      <c r="CS18" s="68">
        <v>-2408</v>
      </c>
      <c r="CT18" s="68" t="s">
        <v>104</v>
      </c>
      <c r="CU18" s="68">
        <v>-2408</v>
      </c>
      <c r="CV18" s="68">
        <v>0</v>
      </c>
      <c r="CW18" s="68">
        <v>230461</v>
      </c>
    </row>
    <row r="19" spans="1:101" s="68" customFormat="1" ht="15.75" hidden="1" customHeight="1" x14ac:dyDescent="0.2">
      <c r="A19" s="92">
        <v>47</v>
      </c>
      <c r="B19" s="92" t="s">
        <v>109</v>
      </c>
      <c r="C19" s="92">
        <v>2737421</v>
      </c>
      <c r="D19" s="92">
        <v>439171</v>
      </c>
      <c r="E19" s="92">
        <v>485083</v>
      </c>
      <c r="F19" s="92">
        <v>-45912</v>
      </c>
      <c r="G19" s="68">
        <v>-13028</v>
      </c>
      <c r="J19" s="92">
        <v>45558</v>
      </c>
      <c r="K19" s="92">
        <v>-78442</v>
      </c>
      <c r="L19" s="92">
        <v>3176592</v>
      </c>
      <c r="M19" s="92">
        <v>678607</v>
      </c>
      <c r="N19" s="92">
        <v>705703</v>
      </c>
      <c r="O19" s="92"/>
      <c r="Q19" s="92">
        <v>-27096</v>
      </c>
      <c r="R19" s="92">
        <v>-21688</v>
      </c>
      <c r="S19" s="92">
        <v>27418</v>
      </c>
      <c r="T19" s="92">
        <v>-32825</v>
      </c>
      <c r="U19" s="92">
        <v>3855199</v>
      </c>
      <c r="V19" s="92"/>
      <c r="W19" s="92"/>
      <c r="X19" s="92">
        <v>589729</v>
      </c>
      <c r="Y19" s="92">
        <v>788088</v>
      </c>
      <c r="Z19" s="92">
        <v>-198359</v>
      </c>
      <c r="AA19" s="92">
        <v>-111980</v>
      </c>
      <c r="AB19" s="92">
        <v>-29411</v>
      </c>
      <c r="AC19" s="92">
        <v>-56968</v>
      </c>
      <c r="AD19" s="92">
        <v>4444928</v>
      </c>
      <c r="AE19" s="92"/>
      <c r="AF19" s="92">
        <v>985293</v>
      </c>
      <c r="AG19" s="92">
        <v>958498</v>
      </c>
      <c r="AH19" s="92">
        <v>26795</v>
      </c>
      <c r="AI19" s="92">
        <v>-28720</v>
      </c>
      <c r="AJ19" s="92">
        <v>25419</v>
      </c>
      <c r="AK19" s="92">
        <v>30096</v>
      </c>
      <c r="AL19" s="92">
        <v>5430221</v>
      </c>
      <c r="AM19" s="92">
        <v>865055</v>
      </c>
      <c r="AN19" s="92">
        <v>722012</v>
      </c>
      <c r="AO19" s="92">
        <v>143043</v>
      </c>
      <c r="AP19" s="92">
        <v>89968</v>
      </c>
      <c r="AQ19" s="92">
        <v>52974</v>
      </c>
      <c r="AR19" s="92">
        <v>101</v>
      </c>
      <c r="AS19" s="92">
        <v>6295276</v>
      </c>
      <c r="AT19" s="92">
        <v>-51624</v>
      </c>
      <c r="AU19" s="92">
        <v>109652</v>
      </c>
      <c r="AV19" s="92">
        <v>-161276</v>
      </c>
      <c r="AW19" s="92">
        <v>-83811</v>
      </c>
      <c r="AX19" s="92">
        <v>-67037</v>
      </c>
      <c r="AY19" s="92">
        <v>-10428</v>
      </c>
      <c r="AZ19" s="92">
        <v>6243652</v>
      </c>
      <c r="BA19" s="92">
        <v>324464</v>
      </c>
      <c r="BB19" s="92">
        <v>262056</v>
      </c>
      <c r="BC19" s="92">
        <v>62408</v>
      </c>
      <c r="BD19" s="92">
        <v>9029</v>
      </c>
      <c r="BE19" s="92">
        <v>63437</v>
      </c>
      <c r="BF19" s="92">
        <v>-10058</v>
      </c>
      <c r="BG19" s="92">
        <v>6568116</v>
      </c>
      <c r="BH19" s="92">
        <v>836107</v>
      </c>
      <c r="BI19" s="92">
        <v>694513</v>
      </c>
      <c r="BJ19" s="92">
        <v>141594</v>
      </c>
      <c r="BK19" s="92">
        <v>152948</v>
      </c>
      <c r="BL19" s="92">
        <v>-5222</v>
      </c>
      <c r="BM19" s="92">
        <v>-6132</v>
      </c>
      <c r="BN19" s="92">
        <v>7404223</v>
      </c>
      <c r="BO19" s="92">
        <v>570395</v>
      </c>
      <c r="BP19" s="92">
        <v>274991</v>
      </c>
      <c r="BQ19" s="92">
        <v>295404</v>
      </c>
      <c r="BR19" s="92">
        <v>226430</v>
      </c>
      <c r="BS19" s="92">
        <v>-1675</v>
      </c>
      <c r="BT19" s="92">
        <v>70649</v>
      </c>
      <c r="BU19" s="92">
        <v>7974617</v>
      </c>
      <c r="BV19" s="92">
        <v>614144</v>
      </c>
      <c r="BW19" s="92">
        <v>491622</v>
      </c>
      <c r="BX19" s="92">
        <v>122522</v>
      </c>
      <c r="BY19" s="92">
        <v>107295</v>
      </c>
      <c r="BZ19" s="92">
        <v>-1545</v>
      </c>
      <c r="CA19" s="92">
        <v>16773</v>
      </c>
      <c r="CB19" s="92">
        <v>8588761</v>
      </c>
      <c r="CC19" s="92">
        <v>196244</v>
      </c>
      <c r="CD19" s="92">
        <v>528954</v>
      </c>
      <c r="CE19" s="92">
        <v>-332710</v>
      </c>
      <c r="CF19" s="92">
        <v>-357054</v>
      </c>
      <c r="CG19" s="92">
        <v>-24718</v>
      </c>
      <c r="CH19" s="92">
        <v>49062</v>
      </c>
      <c r="CI19" s="92">
        <v>8785005</v>
      </c>
      <c r="CJ19" s="92">
        <v>580492</v>
      </c>
      <c r="CK19" s="92">
        <v>525221</v>
      </c>
      <c r="CL19" s="92">
        <v>55271</v>
      </c>
      <c r="CM19" s="68">
        <v>147589</v>
      </c>
      <c r="CN19" s="68">
        <v>-58622</v>
      </c>
      <c r="CO19" s="68">
        <v>-33697</v>
      </c>
      <c r="CP19" s="68">
        <v>9365497</v>
      </c>
      <c r="CQ19" s="68">
        <v>137465</v>
      </c>
      <c r="CR19" s="68">
        <v>383419</v>
      </c>
      <c r="CS19" s="68">
        <v>-245954</v>
      </c>
      <c r="CT19" s="68">
        <v>-212874</v>
      </c>
      <c r="CU19" s="68">
        <v>-54620</v>
      </c>
      <c r="CV19" s="68">
        <v>21540</v>
      </c>
      <c r="CW19" s="68">
        <v>9502962</v>
      </c>
    </row>
    <row r="20" spans="1:101" s="68" customFormat="1" ht="15.75" hidden="1" customHeight="1" x14ac:dyDescent="0.2">
      <c r="A20" s="92">
        <v>48</v>
      </c>
      <c r="B20" s="92" t="s">
        <v>135</v>
      </c>
      <c r="C20" s="92">
        <v>1016580</v>
      </c>
      <c r="D20" s="92">
        <v>206025</v>
      </c>
      <c r="E20" s="92">
        <v>254384</v>
      </c>
      <c r="F20" s="92">
        <v>-48359</v>
      </c>
      <c r="G20" s="68">
        <v>-25191</v>
      </c>
      <c r="J20" s="92" t="s">
        <v>104</v>
      </c>
      <c r="K20" s="92">
        <v>-23168</v>
      </c>
      <c r="L20" s="92">
        <v>1222605</v>
      </c>
      <c r="M20" s="92">
        <v>267280</v>
      </c>
      <c r="N20" s="92">
        <v>329933</v>
      </c>
      <c r="O20" s="92"/>
      <c r="Q20" s="92">
        <v>-62653</v>
      </c>
      <c r="R20" s="92">
        <v>-20567</v>
      </c>
      <c r="S20" s="92" t="s">
        <v>104</v>
      </c>
      <c r="T20" s="92">
        <v>-42086</v>
      </c>
      <c r="U20" s="92">
        <v>1489885</v>
      </c>
      <c r="V20" s="92"/>
      <c r="W20" s="92"/>
      <c r="X20" s="92">
        <v>229778</v>
      </c>
      <c r="Y20" s="92">
        <v>304080</v>
      </c>
      <c r="Z20" s="92">
        <v>-74302</v>
      </c>
      <c r="AA20" s="92">
        <v>-29186</v>
      </c>
      <c r="AB20" s="92" t="s">
        <v>104</v>
      </c>
      <c r="AC20" s="92">
        <v>-45116</v>
      </c>
      <c r="AD20" s="92">
        <v>1719663</v>
      </c>
      <c r="AE20" s="92"/>
      <c r="AF20" s="92">
        <v>153184</v>
      </c>
      <c r="AG20" s="92">
        <v>161732</v>
      </c>
      <c r="AH20" s="92">
        <v>-8548</v>
      </c>
      <c r="AI20" s="92">
        <v>-17846</v>
      </c>
      <c r="AJ20" s="92" t="s">
        <v>104</v>
      </c>
      <c r="AK20" s="92">
        <v>9298</v>
      </c>
      <c r="AL20" s="92">
        <v>1872847</v>
      </c>
      <c r="AM20" s="92">
        <v>200897</v>
      </c>
      <c r="AN20" s="92">
        <v>115910</v>
      </c>
      <c r="AO20" s="92">
        <v>84987</v>
      </c>
      <c r="AP20" s="92">
        <v>75707</v>
      </c>
      <c r="AQ20" s="92" t="s">
        <v>104</v>
      </c>
      <c r="AR20" s="92">
        <v>9280</v>
      </c>
      <c r="AS20" s="92">
        <v>2073744</v>
      </c>
      <c r="AT20" s="92">
        <v>421220</v>
      </c>
      <c r="AU20" s="92">
        <v>256284</v>
      </c>
      <c r="AV20" s="92">
        <v>164936</v>
      </c>
      <c r="AW20" s="92">
        <v>166933</v>
      </c>
      <c r="AX20" s="92" t="s">
        <v>104</v>
      </c>
      <c r="AY20" s="92">
        <v>-1997</v>
      </c>
      <c r="AZ20" s="92">
        <v>2494964</v>
      </c>
      <c r="BA20" s="92">
        <v>425196</v>
      </c>
      <c r="BB20" s="92">
        <v>562014</v>
      </c>
      <c r="BC20" s="92">
        <v>-136818</v>
      </c>
      <c r="BD20" s="92">
        <v>-138419</v>
      </c>
      <c r="BE20" s="92" t="s">
        <v>104</v>
      </c>
      <c r="BF20" s="92">
        <v>1601</v>
      </c>
      <c r="BG20" s="92">
        <v>2920160</v>
      </c>
      <c r="BH20" s="92">
        <v>828384</v>
      </c>
      <c r="BI20" s="92">
        <v>780509</v>
      </c>
      <c r="BJ20" s="92">
        <v>47875</v>
      </c>
      <c r="BK20" s="92">
        <v>58247</v>
      </c>
      <c r="BL20" s="92" t="s">
        <v>104</v>
      </c>
      <c r="BM20" s="92">
        <v>-10372</v>
      </c>
      <c r="BN20" s="92">
        <v>3748544</v>
      </c>
      <c r="BO20" s="92">
        <v>608137</v>
      </c>
      <c r="BP20" s="92">
        <v>417884</v>
      </c>
      <c r="BQ20" s="92">
        <v>190253</v>
      </c>
      <c r="BR20" s="92">
        <v>166826</v>
      </c>
      <c r="BS20" s="92" t="s">
        <v>104</v>
      </c>
      <c r="BT20" s="92">
        <v>23427</v>
      </c>
      <c r="BU20" s="92">
        <v>4356681</v>
      </c>
      <c r="BV20" s="92">
        <v>553147</v>
      </c>
      <c r="BW20" s="92">
        <v>575766</v>
      </c>
      <c r="BX20" s="92">
        <v>-22619</v>
      </c>
      <c r="BY20" s="92">
        <v>-22619</v>
      </c>
      <c r="BZ20" s="92" t="s">
        <v>104</v>
      </c>
      <c r="CA20" s="92">
        <v>0</v>
      </c>
      <c r="CB20" s="92">
        <v>4909828</v>
      </c>
      <c r="CC20" s="92">
        <v>197261</v>
      </c>
      <c r="CD20" s="92">
        <v>399887</v>
      </c>
      <c r="CE20" s="92">
        <v>-202626</v>
      </c>
      <c r="CF20" s="92">
        <v>-215841</v>
      </c>
      <c r="CG20" s="92" t="s">
        <v>104</v>
      </c>
      <c r="CH20" s="92">
        <v>13215</v>
      </c>
      <c r="CI20" s="92">
        <v>5107089</v>
      </c>
      <c r="CJ20" s="92">
        <v>377309</v>
      </c>
      <c r="CK20" s="92">
        <v>332434</v>
      </c>
      <c r="CL20" s="92">
        <v>44875</v>
      </c>
      <c r="CM20" s="68">
        <v>93937</v>
      </c>
      <c r="CN20" s="68" t="s">
        <v>104</v>
      </c>
      <c r="CO20" s="68">
        <v>-49062</v>
      </c>
      <c r="CP20" s="68">
        <v>5484398</v>
      </c>
      <c r="CQ20" s="68">
        <v>-61029</v>
      </c>
      <c r="CR20" s="68">
        <v>-4760</v>
      </c>
      <c r="CS20" s="68">
        <v>-56269</v>
      </c>
      <c r="CT20" s="68">
        <v>-56269</v>
      </c>
      <c r="CU20" s="68" t="s">
        <v>104</v>
      </c>
      <c r="CV20" s="68">
        <v>0</v>
      </c>
      <c r="CW20" s="68">
        <v>5423369</v>
      </c>
    </row>
    <row r="21" spans="1:101" s="68" customFormat="1" ht="15.75" hidden="1" customHeight="1" x14ac:dyDescent="0.2">
      <c r="A21" s="92">
        <v>49</v>
      </c>
      <c r="B21" s="92" t="s">
        <v>136</v>
      </c>
      <c r="C21" s="92">
        <v>1720841</v>
      </c>
      <c r="D21" s="92">
        <v>233146</v>
      </c>
      <c r="E21" s="92">
        <v>230699</v>
      </c>
      <c r="F21" s="92">
        <v>2447</v>
      </c>
      <c r="G21" s="68">
        <v>12163</v>
      </c>
      <c r="J21" s="92">
        <v>45558</v>
      </c>
      <c r="K21" s="92">
        <v>-55274</v>
      </c>
      <c r="L21" s="92">
        <v>1953987</v>
      </c>
      <c r="M21" s="92">
        <v>411327</v>
      </c>
      <c r="N21" s="92">
        <v>375770</v>
      </c>
      <c r="O21" s="92"/>
      <c r="Q21" s="92">
        <v>35557</v>
      </c>
      <c r="R21" s="92">
        <v>-1121</v>
      </c>
      <c r="S21" s="92">
        <v>27418</v>
      </c>
      <c r="T21" s="92">
        <v>9261</v>
      </c>
      <c r="U21" s="92">
        <v>2365314</v>
      </c>
      <c r="V21" s="92"/>
      <c r="W21" s="92"/>
      <c r="X21" s="92">
        <v>359951</v>
      </c>
      <c r="Y21" s="92">
        <v>484008</v>
      </c>
      <c r="Z21" s="92">
        <v>-124057</v>
      </c>
      <c r="AA21" s="92">
        <v>-82794</v>
      </c>
      <c r="AB21" s="92">
        <v>-29411</v>
      </c>
      <c r="AC21" s="92">
        <v>-11852</v>
      </c>
      <c r="AD21" s="92">
        <v>2725265</v>
      </c>
      <c r="AE21" s="92"/>
      <c r="AF21" s="92">
        <v>832109</v>
      </c>
      <c r="AG21" s="92">
        <v>796766</v>
      </c>
      <c r="AH21" s="92">
        <v>35343</v>
      </c>
      <c r="AI21" s="92">
        <v>-10874</v>
      </c>
      <c r="AJ21" s="92">
        <v>25419</v>
      </c>
      <c r="AK21" s="92">
        <v>20798</v>
      </c>
      <c r="AL21" s="92">
        <v>3557374</v>
      </c>
      <c r="AM21" s="92">
        <v>664158</v>
      </c>
      <c r="AN21" s="92">
        <v>606102</v>
      </c>
      <c r="AO21" s="92">
        <v>58056</v>
      </c>
      <c r="AP21" s="92">
        <v>14261</v>
      </c>
      <c r="AQ21" s="92">
        <v>52974</v>
      </c>
      <c r="AR21" s="92">
        <v>-9179</v>
      </c>
      <c r="AS21" s="92">
        <v>4221532</v>
      </c>
      <c r="AT21" s="92">
        <v>-472844</v>
      </c>
      <c r="AU21" s="92">
        <v>-146632</v>
      </c>
      <c r="AV21" s="92">
        <v>-326212</v>
      </c>
      <c r="AW21" s="92">
        <v>-250744</v>
      </c>
      <c r="AX21" s="92">
        <v>-67037</v>
      </c>
      <c r="AY21" s="92">
        <v>-8431</v>
      </c>
      <c r="AZ21" s="92">
        <v>3748688</v>
      </c>
      <c r="BA21" s="92">
        <v>-100732</v>
      </c>
      <c r="BB21" s="92">
        <v>-299958</v>
      </c>
      <c r="BC21" s="92">
        <v>199226</v>
      </c>
      <c r="BD21" s="92">
        <v>147448</v>
      </c>
      <c r="BE21" s="92">
        <v>63437</v>
      </c>
      <c r="BF21" s="92">
        <v>-11659</v>
      </c>
      <c r="BG21" s="92">
        <v>3647956</v>
      </c>
      <c r="BH21" s="92">
        <v>7723</v>
      </c>
      <c r="BI21" s="92">
        <v>-85996</v>
      </c>
      <c r="BJ21" s="92">
        <v>93719</v>
      </c>
      <c r="BK21" s="92">
        <v>94701</v>
      </c>
      <c r="BL21" s="92">
        <v>-5222</v>
      </c>
      <c r="BM21" s="92">
        <v>4240</v>
      </c>
      <c r="BN21" s="92">
        <v>3655679</v>
      </c>
      <c r="BO21" s="92">
        <v>-37742</v>
      </c>
      <c r="BP21" s="92">
        <v>-142893</v>
      </c>
      <c r="BQ21" s="92">
        <v>105151</v>
      </c>
      <c r="BR21" s="92">
        <v>59604</v>
      </c>
      <c r="BS21" s="92">
        <v>-1675</v>
      </c>
      <c r="BT21" s="92">
        <v>47222</v>
      </c>
      <c r="BU21" s="92">
        <v>3617936</v>
      </c>
      <c r="BV21" s="92">
        <v>60997</v>
      </c>
      <c r="BW21" s="92">
        <v>-84144</v>
      </c>
      <c r="BX21" s="92">
        <v>145141</v>
      </c>
      <c r="BY21" s="92">
        <v>129913</v>
      </c>
      <c r="BZ21" s="92">
        <v>-1545</v>
      </c>
      <c r="CA21" s="92">
        <v>16773</v>
      </c>
      <c r="CB21" s="92">
        <v>3678933</v>
      </c>
      <c r="CC21" s="92">
        <v>-1017</v>
      </c>
      <c r="CD21" s="92">
        <v>129067</v>
      </c>
      <c r="CE21" s="92">
        <v>-130084</v>
      </c>
      <c r="CF21" s="92">
        <v>-141213</v>
      </c>
      <c r="CG21" s="92">
        <v>-24718</v>
      </c>
      <c r="CH21" s="92">
        <v>35847</v>
      </c>
      <c r="CI21" s="92">
        <v>3677916</v>
      </c>
      <c r="CJ21" s="92">
        <v>203183</v>
      </c>
      <c r="CK21" s="92">
        <v>192787</v>
      </c>
      <c r="CL21" s="92">
        <v>10396</v>
      </c>
      <c r="CM21" s="68">
        <v>53652</v>
      </c>
      <c r="CN21" s="68">
        <v>-58622</v>
      </c>
      <c r="CO21" s="68">
        <v>15366</v>
      </c>
      <c r="CP21" s="68">
        <v>3881099</v>
      </c>
      <c r="CQ21" s="68">
        <v>198494</v>
      </c>
      <c r="CR21" s="68">
        <v>388179</v>
      </c>
      <c r="CS21" s="68">
        <v>-189685</v>
      </c>
      <c r="CT21" s="68">
        <v>-156606</v>
      </c>
      <c r="CU21" s="68">
        <v>-54620</v>
      </c>
      <c r="CV21" s="68">
        <v>21540</v>
      </c>
      <c r="CW21" s="68">
        <v>4079593</v>
      </c>
    </row>
    <row r="22" spans="1:101" s="68" customFormat="1" ht="15.75" hidden="1" customHeight="1" x14ac:dyDescent="0.2">
      <c r="A22" s="92">
        <v>50</v>
      </c>
      <c r="B22" s="92" t="s">
        <v>137</v>
      </c>
      <c r="C22" s="92" t="s">
        <v>94</v>
      </c>
      <c r="D22" s="92" t="s">
        <v>94</v>
      </c>
      <c r="E22" s="92" t="s">
        <v>94</v>
      </c>
      <c r="F22" s="92" t="s">
        <v>94</v>
      </c>
      <c r="G22" s="68" t="s">
        <v>94</v>
      </c>
      <c r="J22" s="92" t="s">
        <v>94</v>
      </c>
      <c r="K22" s="92" t="s">
        <v>94</v>
      </c>
      <c r="L22" s="92" t="s">
        <v>94</v>
      </c>
      <c r="M22" s="92" t="s">
        <v>94</v>
      </c>
      <c r="N22" s="92" t="s">
        <v>94</v>
      </c>
      <c r="O22" s="92"/>
      <c r="Q22" s="92" t="s">
        <v>94</v>
      </c>
      <c r="R22" s="92" t="s">
        <v>94</v>
      </c>
      <c r="S22" s="92" t="s">
        <v>94</v>
      </c>
      <c r="T22" s="92" t="s">
        <v>94</v>
      </c>
      <c r="U22" s="92" t="s">
        <v>94</v>
      </c>
      <c r="V22" s="92"/>
      <c r="W22" s="92"/>
      <c r="X22" s="92">
        <v>1132114</v>
      </c>
      <c r="Y22" s="92" t="s">
        <v>96</v>
      </c>
      <c r="Z22" s="92" t="s">
        <v>96</v>
      </c>
      <c r="AA22" s="92" t="s">
        <v>96</v>
      </c>
      <c r="AB22" s="92" t="s">
        <v>96</v>
      </c>
      <c r="AC22" s="92" t="s">
        <v>96</v>
      </c>
      <c r="AD22" s="92">
        <v>1132114</v>
      </c>
      <c r="AE22" s="92"/>
      <c r="AF22" s="92">
        <v>47045</v>
      </c>
      <c r="AG22" s="92" t="s">
        <v>96</v>
      </c>
      <c r="AH22" s="92" t="s">
        <v>96</v>
      </c>
      <c r="AI22" s="92" t="s">
        <v>96</v>
      </c>
      <c r="AJ22" s="92" t="s">
        <v>96</v>
      </c>
      <c r="AK22" s="92" t="s">
        <v>96</v>
      </c>
      <c r="AL22" s="92">
        <v>1179159</v>
      </c>
      <c r="AM22" s="92">
        <v>1308701</v>
      </c>
      <c r="AN22" s="92" t="s">
        <v>96</v>
      </c>
      <c r="AO22" s="92" t="s">
        <v>96</v>
      </c>
      <c r="AP22" s="92" t="s">
        <v>96</v>
      </c>
      <c r="AQ22" s="92" t="s">
        <v>96</v>
      </c>
      <c r="AR22" s="92" t="s">
        <v>96</v>
      </c>
      <c r="AS22" s="92">
        <v>2487860</v>
      </c>
      <c r="AT22" s="92">
        <v>3479955</v>
      </c>
      <c r="AU22" s="92" t="s">
        <v>96</v>
      </c>
      <c r="AV22" s="92" t="s">
        <v>96</v>
      </c>
      <c r="AW22" s="92" t="s">
        <v>96</v>
      </c>
      <c r="AX22" s="92" t="s">
        <v>96</v>
      </c>
      <c r="AY22" s="92" t="s">
        <v>96</v>
      </c>
      <c r="AZ22" s="92">
        <v>5967815</v>
      </c>
      <c r="BA22" s="92">
        <v>-2604371</v>
      </c>
      <c r="BB22" s="92" t="s">
        <v>96</v>
      </c>
      <c r="BC22" s="92" t="s">
        <v>96</v>
      </c>
      <c r="BD22" s="92" t="s">
        <v>96</v>
      </c>
      <c r="BE22" s="92" t="s">
        <v>96</v>
      </c>
      <c r="BF22" s="92" t="s">
        <v>96</v>
      </c>
      <c r="BG22" s="92">
        <v>3363444</v>
      </c>
      <c r="BH22" s="92">
        <v>178487</v>
      </c>
      <c r="BI22" s="92" t="s">
        <v>96</v>
      </c>
      <c r="BJ22" s="92" t="s">
        <v>96</v>
      </c>
      <c r="BK22" s="92" t="s">
        <v>96</v>
      </c>
      <c r="BL22" s="92" t="s">
        <v>96</v>
      </c>
      <c r="BM22" s="92" t="s">
        <v>96</v>
      </c>
      <c r="BN22" s="92">
        <v>3541931</v>
      </c>
      <c r="BO22" s="92">
        <v>1088608</v>
      </c>
      <c r="BP22" s="92" t="s">
        <v>96</v>
      </c>
      <c r="BQ22" s="92" t="s">
        <v>96</v>
      </c>
      <c r="BR22" s="92" t="s">
        <v>96</v>
      </c>
      <c r="BS22" s="92" t="s">
        <v>96</v>
      </c>
      <c r="BT22" s="92" t="s">
        <v>96</v>
      </c>
      <c r="BU22" s="92">
        <v>4630539</v>
      </c>
      <c r="BV22" s="92">
        <v>-1068554</v>
      </c>
      <c r="BW22" s="92" t="s">
        <v>96</v>
      </c>
      <c r="BX22" s="92" t="s">
        <v>96</v>
      </c>
      <c r="BY22" s="92" t="s">
        <v>96</v>
      </c>
      <c r="BZ22" s="92" t="s">
        <v>96</v>
      </c>
      <c r="CA22" s="92" t="s">
        <v>96</v>
      </c>
      <c r="CB22" s="92">
        <v>3561985</v>
      </c>
      <c r="CC22" s="92">
        <v>-622442</v>
      </c>
      <c r="CD22" s="92" t="s">
        <v>96</v>
      </c>
      <c r="CE22" s="92" t="s">
        <v>96</v>
      </c>
      <c r="CF22" s="92" t="s">
        <v>96</v>
      </c>
      <c r="CG22" s="92" t="s">
        <v>96</v>
      </c>
      <c r="CH22" s="92" t="s">
        <v>96</v>
      </c>
      <c r="CI22" s="92">
        <v>2939543</v>
      </c>
      <c r="CJ22" s="92">
        <v>189060</v>
      </c>
      <c r="CK22" s="92" t="s">
        <v>96</v>
      </c>
      <c r="CL22" s="92" t="s">
        <v>96</v>
      </c>
      <c r="CM22" s="68" t="s">
        <v>96</v>
      </c>
      <c r="CN22" s="68" t="s">
        <v>96</v>
      </c>
      <c r="CO22" s="68" t="s">
        <v>96</v>
      </c>
      <c r="CP22" s="68">
        <v>3128603</v>
      </c>
      <c r="CQ22" s="68">
        <v>-790483</v>
      </c>
      <c r="CR22" s="68" t="s">
        <v>96</v>
      </c>
      <c r="CS22" s="68" t="s">
        <v>96</v>
      </c>
      <c r="CT22" s="68" t="s">
        <v>96</v>
      </c>
      <c r="CU22" s="68" t="s">
        <v>96</v>
      </c>
      <c r="CV22" s="68" t="s">
        <v>96</v>
      </c>
      <c r="CW22" s="68">
        <v>2338120</v>
      </c>
    </row>
    <row r="23" spans="1:101" s="68" customFormat="1" ht="15.75" hidden="1" customHeight="1" x14ac:dyDescent="0.2">
      <c r="A23" s="92">
        <v>51</v>
      </c>
      <c r="B23" s="92" t="s">
        <v>111</v>
      </c>
      <c r="C23" s="92" t="s">
        <v>94</v>
      </c>
      <c r="D23" s="92" t="s">
        <v>94</v>
      </c>
      <c r="E23" s="92" t="s">
        <v>94</v>
      </c>
      <c r="F23" s="92" t="s">
        <v>94</v>
      </c>
      <c r="G23" s="68" t="s">
        <v>94</v>
      </c>
      <c r="J23" s="92" t="s">
        <v>94</v>
      </c>
      <c r="K23" s="92" t="s">
        <v>94</v>
      </c>
      <c r="L23" s="92" t="s">
        <v>94</v>
      </c>
      <c r="M23" s="92" t="s">
        <v>94</v>
      </c>
      <c r="N23" s="92" t="s">
        <v>94</v>
      </c>
      <c r="O23" s="92"/>
      <c r="Q23" s="92" t="s">
        <v>94</v>
      </c>
      <c r="R23" s="92" t="s">
        <v>94</v>
      </c>
      <c r="S23" s="92" t="s">
        <v>94</v>
      </c>
      <c r="T23" s="92" t="s">
        <v>94</v>
      </c>
      <c r="U23" s="92" t="s">
        <v>94</v>
      </c>
      <c r="V23" s="92"/>
      <c r="W23" s="92"/>
      <c r="X23" s="92">
        <v>1116479</v>
      </c>
      <c r="Y23" s="92" t="s">
        <v>96</v>
      </c>
      <c r="Z23" s="92" t="s">
        <v>96</v>
      </c>
      <c r="AA23" s="92" t="s">
        <v>96</v>
      </c>
      <c r="AB23" s="92" t="s">
        <v>96</v>
      </c>
      <c r="AC23" s="92" t="s">
        <v>96</v>
      </c>
      <c r="AD23" s="92">
        <v>1116479</v>
      </c>
      <c r="AE23" s="92"/>
      <c r="AF23" s="92">
        <v>39762</v>
      </c>
      <c r="AG23" s="92" t="s">
        <v>96</v>
      </c>
      <c r="AH23" s="92" t="s">
        <v>96</v>
      </c>
      <c r="AI23" s="92" t="s">
        <v>96</v>
      </c>
      <c r="AJ23" s="92" t="s">
        <v>96</v>
      </c>
      <c r="AK23" s="92" t="s">
        <v>96</v>
      </c>
      <c r="AL23" s="92">
        <v>1156241</v>
      </c>
      <c r="AM23" s="92">
        <v>1299852</v>
      </c>
      <c r="AN23" s="92" t="s">
        <v>96</v>
      </c>
      <c r="AO23" s="92" t="s">
        <v>96</v>
      </c>
      <c r="AP23" s="92" t="s">
        <v>96</v>
      </c>
      <c r="AQ23" s="92" t="s">
        <v>96</v>
      </c>
      <c r="AR23" s="92" t="s">
        <v>96</v>
      </c>
      <c r="AS23" s="92">
        <v>2456093</v>
      </c>
      <c r="AT23" s="92">
        <v>3448631</v>
      </c>
      <c r="AU23" s="92" t="s">
        <v>96</v>
      </c>
      <c r="AV23" s="92" t="s">
        <v>96</v>
      </c>
      <c r="AW23" s="92" t="s">
        <v>96</v>
      </c>
      <c r="AX23" s="92" t="s">
        <v>96</v>
      </c>
      <c r="AY23" s="92" t="s">
        <v>96</v>
      </c>
      <c r="AZ23" s="92">
        <v>5904724</v>
      </c>
      <c r="BA23" s="92">
        <v>-2570878</v>
      </c>
      <c r="BB23" s="92" t="s">
        <v>96</v>
      </c>
      <c r="BC23" s="92" t="s">
        <v>96</v>
      </c>
      <c r="BD23" s="92" t="s">
        <v>96</v>
      </c>
      <c r="BE23" s="92" t="s">
        <v>96</v>
      </c>
      <c r="BF23" s="92" t="s">
        <v>96</v>
      </c>
      <c r="BG23" s="92">
        <v>3333846</v>
      </c>
      <c r="BH23" s="92">
        <v>178496</v>
      </c>
      <c r="BI23" s="92" t="s">
        <v>96</v>
      </c>
      <c r="BJ23" s="92" t="s">
        <v>96</v>
      </c>
      <c r="BK23" s="92" t="s">
        <v>96</v>
      </c>
      <c r="BL23" s="92" t="s">
        <v>96</v>
      </c>
      <c r="BM23" s="92" t="s">
        <v>96</v>
      </c>
      <c r="BN23" s="92">
        <v>3512342</v>
      </c>
      <c r="BO23" s="92">
        <v>1068913</v>
      </c>
      <c r="BP23" s="92" t="s">
        <v>96</v>
      </c>
      <c r="BQ23" s="92" t="s">
        <v>96</v>
      </c>
      <c r="BR23" s="92" t="s">
        <v>96</v>
      </c>
      <c r="BS23" s="92" t="s">
        <v>96</v>
      </c>
      <c r="BT23" s="92" t="s">
        <v>96</v>
      </c>
      <c r="BU23" s="92">
        <v>4581255</v>
      </c>
      <c r="BV23" s="92">
        <v>-1053587</v>
      </c>
      <c r="BW23" s="92" t="s">
        <v>96</v>
      </c>
      <c r="BX23" s="92" t="s">
        <v>96</v>
      </c>
      <c r="BY23" s="92" t="s">
        <v>96</v>
      </c>
      <c r="BZ23" s="92" t="s">
        <v>96</v>
      </c>
      <c r="CA23" s="92" t="s">
        <v>96</v>
      </c>
      <c r="CB23" s="92">
        <v>3527668</v>
      </c>
      <c r="CC23" s="92">
        <v>-624668</v>
      </c>
      <c r="CD23" s="92" t="s">
        <v>96</v>
      </c>
      <c r="CE23" s="92" t="s">
        <v>96</v>
      </c>
      <c r="CF23" s="92" t="s">
        <v>96</v>
      </c>
      <c r="CG23" s="92" t="s">
        <v>96</v>
      </c>
      <c r="CH23" s="92" t="s">
        <v>96</v>
      </c>
      <c r="CI23" s="92">
        <v>2903000</v>
      </c>
      <c r="CJ23" s="92">
        <v>159604</v>
      </c>
      <c r="CK23" s="92" t="s">
        <v>96</v>
      </c>
      <c r="CL23" s="92" t="s">
        <v>96</v>
      </c>
      <c r="CM23" s="68" t="s">
        <v>96</v>
      </c>
      <c r="CN23" s="68" t="s">
        <v>96</v>
      </c>
      <c r="CO23" s="68" t="s">
        <v>96</v>
      </c>
      <c r="CP23" s="68">
        <v>3062604</v>
      </c>
      <c r="CQ23" s="68">
        <v>-771476</v>
      </c>
      <c r="CR23" s="68" t="s">
        <v>96</v>
      </c>
      <c r="CS23" s="68" t="s">
        <v>96</v>
      </c>
      <c r="CT23" s="68" t="s">
        <v>96</v>
      </c>
      <c r="CU23" s="68" t="s">
        <v>96</v>
      </c>
      <c r="CV23" s="68" t="s">
        <v>96</v>
      </c>
      <c r="CW23" s="68">
        <v>2291128</v>
      </c>
    </row>
    <row r="24" spans="1:101" s="68" customFormat="1" ht="15.75" hidden="1" customHeight="1" x14ac:dyDescent="0.2">
      <c r="A24" s="92">
        <v>52</v>
      </c>
      <c r="B24" s="92" t="s">
        <v>112</v>
      </c>
      <c r="C24" s="92" t="s">
        <v>94</v>
      </c>
      <c r="D24" s="92" t="s">
        <v>94</v>
      </c>
      <c r="E24" s="92" t="s">
        <v>94</v>
      </c>
      <c r="F24" s="92" t="s">
        <v>94</v>
      </c>
      <c r="G24" s="68" t="s">
        <v>94</v>
      </c>
      <c r="J24" s="92" t="s">
        <v>94</v>
      </c>
      <c r="K24" s="92" t="s">
        <v>94</v>
      </c>
      <c r="L24" s="92" t="s">
        <v>94</v>
      </c>
      <c r="M24" s="92" t="s">
        <v>94</v>
      </c>
      <c r="N24" s="92" t="s">
        <v>94</v>
      </c>
      <c r="O24" s="92"/>
      <c r="Q24" s="92" t="s">
        <v>94</v>
      </c>
      <c r="R24" s="92" t="s">
        <v>94</v>
      </c>
      <c r="S24" s="92" t="s">
        <v>94</v>
      </c>
      <c r="T24" s="92" t="s">
        <v>94</v>
      </c>
      <c r="U24" s="92" t="s">
        <v>94</v>
      </c>
      <c r="V24" s="92"/>
      <c r="W24" s="92"/>
      <c r="X24" s="92">
        <v>815068</v>
      </c>
      <c r="Y24" s="92" t="s">
        <v>96</v>
      </c>
      <c r="Z24" s="92" t="s">
        <v>96</v>
      </c>
      <c r="AA24" s="92" t="s">
        <v>96</v>
      </c>
      <c r="AB24" s="92" t="s">
        <v>96</v>
      </c>
      <c r="AC24" s="92" t="s">
        <v>96</v>
      </c>
      <c r="AD24" s="92">
        <v>815068</v>
      </c>
      <c r="AE24" s="92"/>
      <c r="AF24" s="92">
        <v>-66059</v>
      </c>
      <c r="AG24" s="92" t="s">
        <v>96</v>
      </c>
      <c r="AH24" s="92" t="s">
        <v>96</v>
      </c>
      <c r="AI24" s="92" t="s">
        <v>96</v>
      </c>
      <c r="AJ24" s="92" t="s">
        <v>96</v>
      </c>
      <c r="AK24" s="92" t="s">
        <v>96</v>
      </c>
      <c r="AL24" s="92">
        <v>749009</v>
      </c>
      <c r="AM24" s="92">
        <v>685074</v>
      </c>
      <c r="AN24" s="92" t="s">
        <v>96</v>
      </c>
      <c r="AO24" s="92" t="s">
        <v>96</v>
      </c>
      <c r="AP24" s="92" t="s">
        <v>96</v>
      </c>
      <c r="AQ24" s="92" t="s">
        <v>96</v>
      </c>
      <c r="AR24" s="92" t="s">
        <v>96</v>
      </c>
      <c r="AS24" s="92">
        <v>1434083</v>
      </c>
      <c r="AT24" s="92">
        <v>2543107</v>
      </c>
      <c r="AU24" s="92" t="s">
        <v>96</v>
      </c>
      <c r="AV24" s="92" t="s">
        <v>96</v>
      </c>
      <c r="AW24" s="92" t="s">
        <v>96</v>
      </c>
      <c r="AX24" s="92" t="s">
        <v>96</v>
      </c>
      <c r="AY24" s="92" t="s">
        <v>96</v>
      </c>
      <c r="AZ24" s="92">
        <v>3977190</v>
      </c>
      <c r="BA24" s="92">
        <v>-1444578</v>
      </c>
      <c r="BB24" s="92" t="s">
        <v>96</v>
      </c>
      <c r="BC24" s="92" t="s">
        <v>96</v>
      </c>
      <c r="BD24" s="92" t="s">
        <v>96</v>
      </c>
      <c r="BE24" s="92" t="s">
        <v>96</v>
      </c>
      <c r="BF24" s="92" t="s">
        <v>96</v>
      </c>
      <c r="BG24" s="92">
        <v>2532612</v>
      </c>
      <c r="BH24" s="92">
        <v>254917</v>
      </c>
      <c r="BI24" s="92" t="s">
        <v>96</v>
      </c>
      <c r="BJ24" s="92" t="s">
        <v>96</v>
      </c>
      <c r="BK24" s="92" t="s">
        <v>96</v>
      </c>
      <c r="BL24" s="92" t="s">
        <v>96</v>
      </c>
      <c r="BM24" s="92" t="s">
        <v>96</v>
      </c>
      <c r="BN24" s="92">
        <v>2787529</v>
      </c>
      <c r="BO24" s="92">
        <v>1012191</v>
      </c>
      <c r="BP24" s="92" t="s">
        <v>96</v>
      </c>
      <c r="BQ24" s="92" t="s">
        <v>96</v>
      </c>
      <c r="BR24" s="92" t="s">
        <v>96</v>
      </c>
      <c r="BS24" s="92" t="s">
        <v>96</v>
      </c>
      <c r="BT24" s="92" t="s">
        <v>96</v>
      </c>
      <c r="BU24" s="92">
        <v>3799720</v>
      </c>
      <c r="BV24" s="92">
        <v>-887607</v>
      </c>
      <c r="BW24" s="92" t="s">
        <v>96</v>
      </c>
      <c r="BX24" s="92" t="s">
        <v>96</v>
      </c>
      <c r="BY24" s="92" t="s">
        <v>96</v>
      </c>
      <c r="BZ24" s="92" t="s">
        <v>96</v>
      </c>
      <c r="CA24" s="92" t="s">
        <v>96</v>
      </c>
      <c r="CB24" s="92">
        <v>2912113</v>
      </c>
      <c r="CC24" s="92">
        <v>-592242</v>
      </c>
      <c r="CD24" s="92" t="s">
        <v>96</v>
      </c>
      <c r="CE24" s="92" t="s">
        <v>96</v>
      </c>
      <c r="CF24" s="92" t="s">
        <v>96</v>
      </c>
      <c r="CG24" s="92" t="s">
        <v>96</v>
      </c>
      <c r="CH24" s="92" t="s">
        <v>96</v>
      </c>
      <c r="CI24" s="92">
        <v>2319871</v>
      </c>
      <c r="CJ24" s="92">
        <v>78905</v>
      </c>
      <c r="CK24" s="92" t="s">
        <v>96</v>
      </c>
      <c r="CL24" s="92" t="s">
        <v>96</v>
      </c>
      <c r="CM24" s="68" t="s">
        <v>96</v>
      </c>
      <c r="CN24" s="68" t="s">
        <v>96</v>
      </c>
      <c r="CO24" s="68" t="s">
        <v>96</v>
      </c>
      <c r="CP24" s="68">
        <v>2398776</v>
      </c>
      <c r="CQ24" s="68">
        <v>-643376</v>
      </c>
      <c r="CR24" s="68" t="s">
        <v>96</v>
      </c>
      <c r="CS24" s="68" t="s">
        <v>96</v>
      </c>
      <c r="CT24" s="68" t="s">
        <v>96</v>
      </c>
      <c r="CU24" s="68" t="s">
        <v>96</v>
      </c>
      <c r="CV24" s="68" t="s">
        <v>96</v>
      </c>
      <c r="CW24" s="68">
        <v>1755400</v>
      </c>
    </row>
    <row r="25" spans="1:101" s="68" customFormat="1" ht="15.75" hidden="1" customHeight="1" x14ac:dyDescent="0.2">
      <c r="A25" s="92">
        <v>53</v>
      </c>
      <c r="B25" s="92" t="s">
        <v>113</v>
      </c>
      <c r="C25" s="92" t="s">
        <v>94</v>
      </c>
      <c r="D25" s="92" t="s">
        <v>94</v>
      </c>
      <c r="E25" s="92" t="s">
        <v>94</v>
      </c>
      <c r="F25" s="92" t="s">
        <v>94</v>
      </c>
      <c r="G25" s="68" t="s">
        <v>94</v>
      </c>
      <c r="J25" s="92" t="s">
        <v>94</v>
      </c>
      <c r="K25" s="92" t="s">
        <v>94</v>
      </c>
      <c r="L25" s="92" t="s">
        <v>94</v>
      </c>
      <c r="M25" s="92" t="s">
        <v>94</v>
      </c>
      <c r="N25" s="92" t="s">
        <v>94</v>
      </c>
      <c r="O25" s="92"/>
      <c r="Q25" s="92" t="s">
        <v>94</v>
      </c>
      <c r="R25" s="92" t="s">
        <v>94</v>
      </c>
      <c r="S25" s="92" t="s">
        <v>94</v>
      </c>
      <c r="T25" s="92" t="s">
        <v>94</v>
      </c>
      <c r="U25" s="92" t="s">
        <v>94</v>
      </c>
      <c r="V25" s="92"/>
      <c r="W25" s="92"/>
      <c r="X25" s="92">
        <v>132101</v>
      </c>
      <c r="Y25" s="92" t="s">
        <v>96</v>
      </c>
      <c r="Z25" s="92" t="s">
        <v>96</v>
      </c>
      <c r="AA25" s="92" t="s">
        <v>96</v>
      </c>
      <c r="AB25" s="92" t="s">
        <v>96</v>
      </c>
      <c r="AC25" s="92" t="s">
        <v>96</v>
      </c>
      <c r="AD25" s="92">
        <v>132101</v>
      </c>
      <c r="AE25" s="92"/>
      <c r="AF25" s="92">
        <v>18945</v>
      </c>
      <c r="AG25" s="92" t="s">
        <v>96</v>
      </c>
      <c r="AH25" s="92" t="s">
        <v>96</v>
      </c>
      <c r="AI25" s="92" t="s">
        <v>96</v>
      </c>
      <c r="AJ25" s="92" t="s">
        <v>96</v>
      </c>
      <c r="AK25" s="92" t="s">
        <v>96</v>
      </c>
      <c r="AL25" s="92">
        <v>151046</v>
      </c>
      <c r="AM25" s="92">
        <v>89092</v>
      </c>
      <c r="AN25" s="92" t="s">
        <v>96</v>
      </c>
      <c r="AO25" s="92" t="s">
        <v>96</v>
      </c>
      <c r="AP25" s="92" t="s">
        <v>96</v>
      </c>
      <c r="AQ25" s="92" t="s">
        <v>96</v>
      </c>
      <c r="AR25" s="92" t="s">
        <v>96</v>
      </c>
      <c r="AS25" s="92">
        <v>240138</v>
      </c>
      <c r="AT25" s="92">
        <v>241695</v>
      </c>
      <c r="AU25" s="92" t="s">
        <v>96</v>
      </c>
      <c r="AV25" s="92" t="s">
        <v>96</v>
      </c>
      <c r="AW25" s="92" t="s">
        <v>96</v>
      </c>
      <c r="AX25" s="92" t="s">
        <v>96</v>
      </c>
      <c r="AY25" s="92" t="s">
        <v>96</v>
      </c>
      <c r="AZ25" s="92">
        <v>481833</v>
      </c>
      <c r="BA25" s="92">
        <v>-236603</v>
      </c>
      <c r="BB25" s="92" t="s">
        <v>96</v>
      </c>
      <c r="BC25" s="92" t="s">
        <v>96</v>
      </c>
      <c r="BD25" s="92" t="s">
        <v>96</v>
      </c>
      <c r="BE25" s="92" t="s">
        <v>96</v>
      </c>
      <c r="BF25" s="92" t="s">
        <v>96</v>
      </c>
      <c r="BG25" s="92">
        <v>245230</v>
      </c>
      <c r="BH25" s="92">
        <v>58858</v>
      </c>
      <c r="BI25" s="92" t="s">
        <v>96</v>
      </c>
      <c r="BJ25" s="92" t="s">
        <v>96</v>
      </c>
      <c r="BK25" s="92" t="s">
        <v>96</v>
      </c>
      <c r="BL25" s="92" t="s">
        <v>96</v>
      </c>
      <c r="BM25" s="92" t="s">
        <v>96</v>
      </c>
      <c r="BN25" s="92">
        <v>304088</v>
      </c>
      <c r="BO25" s="92">
        <v>26053</v>
      </c>
      <c r="BP25" s="92" t="s">
        <v>96</v>
      </c>
      <c r="BQ25" s="92" t="s">
        <v>96</v>
      </c>
      <c r="BR25" s="92" t="s">
        <v>96</v>
      </c>
      <c r="BS25" s="92" t="s">
        <v>96</v>
      </c>
      <c r="BT25" s="92" t="s">
        <v>96</v>
      </c>
      <c r="BU25" s="92">
        <v>330141</v>
      </c>
      <c r="BV25" s="92">
        <v>-34960</v>
      </c>
      <c r="BW25" s="92" t="s">
        <v>96</v>
      </c>
      <c r="BX25" s="92" t="s">
        <v>96</v>
      </c>
      <c r="BY25" s="92" t="s">
        <v>96</v>
      </c>
      <c r="BZ25" s="92" t="s">
        <v>96</v>
      </c>
      <c r="CA25" s="92" t="s">
        <v>96</v>
      </c>
      <c r="CB25" s="92">
        <v>295181</v>
      </c>
      <c r="CC25" s="92">
        <v>11340</v>
      </c>
      <c r="CD25" s="92" t="s">
        <v>96</v>
      </c>
      <c r="CE25" s="92" t="s">
        <v>96</v>
      </c>
      <c r="CF25" s="92" t="s">
        <v>96</v>
      </c>
      <c r="CG25" s="92" t="s">
        <v>96</v>
      </c>
      <c r="CH25" s="92" t="s">
        <v>96</v>
      </c>
      <c r="CI25" s="92">
        <v>306521</v>
      </c>
      <c r="CJ25" s="92">
        <v>87096</v>
      </c>
      <c r="CK25" s="92" t="s">
        <v>96</v>
      </c>
      <c r="CL25" s="92" t="s">
        <v>96</v>
      </c>
      <c r="CM25" s="68" t="s">
        <v>96</v>
      </c>
      <c r="CN25" s="68" t="s">
        <v>96</v>
      </c>
      <c r="CO25" s="68" t="s">
        <v>96</v>
      </c>
      <c r="CP25" s="68">
        <v>393617</v>
      </c>
      <c r="CQ25" s="68">
        <v>-49579</v>
      </c>
      <c r="CR25" s="68" t="s">
        <v>96</v>
      </c>
      <c r="CS25" s="68" t="s">
        <v>96</v>
      </c>
      <c r="CT25" s="68" t="s">
        <v>96</v>
      </c>
      <c r="CU25" s="68" t="s">
        <v>96</v>
      </c>
      <c r="CV25" s="68" t="s">
        <v>96</v>
      </c>
      <c r="CW25" s="68">
        <v>344038</v>
      </c>
    </row>
    <row r="26" spans="1:101" s="68" customFormat="1" ht="15.75" hidden="1" customHeight="1" x14ac:dyDescent="0.2">
      <c r="A26" s="92">
        <v>54</v>
      </c>
      <c r="B26" s="92" t="s">
        <v>114</v>
      </c>
      <c r="C26" s="92" t="s">
        <v>94</v>
      </c>
      <c r="D26" s="92" t="s">
        <v>94</v>
      </c>
      <c r="E26" s="92" t="s">
        <v>94</v>
      </c>
      <c r="F26" s="92" t="s">
        <v>94</v>
      </c>
      <c r="G26" s="68" t="s">
        <v>94</v>
      </c>
      <c r="J26" s="92" t="s">
        <v>94</v>
      </c>
      <c r="K26" s="92" t="s">
        <v>94</v>
      </c>
      <c r="L26" s="92" t="s">
        <v>94</v>
      </c>
      <c r="M26" s="92" t="s">
        <v>94</v>
      </c>
      <c r="N26" s="92" t="s">
        <v>94</v>
      </c>
      <c r="O26" s="92"/>
      <c r="Q26" s="92" t="s">
        <v>94</v>
      </c>
      <c r="R26" s="92" t="s">
        <v>94</v>
      </c>
      <c r="S26" s="92" t="s">
        <v>94</v>
      </c>
      <c r="T26" s="92" t="s">
        <v>94</v>
      </c>
      <c r="U26" s="92" t="s">
        <v>94</v>
      </c>
      <c r="V26" s="92"/>
      <c r="W26" s="92"/>
      <c r="X26" s="92">
        <v>169310</v>
      </c>
      <c r="Y26" s="92" t="s">
        <v>96</v>
      </c>
      <c r="Z26" s="92" t="s">
        <v>96</v>
      </c>
      <c r="AA26" s="92" t="s">
        <v>96</v>
      </c>
      <c r="AB26" s="92" t="s">
        <v>96</v>
      </c>
      <c r="AC26" s="92" t="s">
        <v>96</v>
      </c>
      <c r="AD26" s="92">
        <v>169310</v>
      </c>
      <c r="AE26" s="92"/>
      <c r="AF26" s="92">
        <v>86876</v>
      </c>
      <c r="AG26" s="92" t="s">
        <v>96</v>
      </c>
      <c r="AH26" s="92" t="s">
        <v>96</v>
      </c>
      <c r="AI26" s="92" t="s">
        <v>96</v>
      </c>
      <c r="AJ26" s="92" t="s">
        <v>96</v>
      </c>
      <c r="AK26" s="92" t="s">
        <v>96</v>
      </c>
      <c r="AL26" s="92">
        <v>256186</v>
      </c>
      <c r="AM26" s="92">
        <v>525686</v>
      </c>
      <c r="AN26" s="92" t="s">
        <v>96</v>
      </c>
      <c r="AO26" s="92" t="s">
        <v>96</v>
      </c>
      <c r="AP26" s="92" t="s">
        <v>96</v>
      </c>
      <c r="AQ26" s="92" t="s">
        <v>96</v>
      </c>
      <c r="AR26" s="92" t="s">
        <v>96</v>
      </c>
      <c r="AS26" s="92">
        <v>781872</v>
      </c>
      <c r="AT26" s="92">
        <v>663829</v>
      </c>
      <c r="AU26" s="92" t="s">
        <v>96</v>
      </c>
      <c r="AV26" s="92" t="s">
        <v>96</v>
      </c>
      <c r="AW26" s="92" t="s">
        <v>96</v>
      </c>
      <c r="AX26" s="92" t="s">
        <v>96</v>
      </c>
      <c r="AY26" s="92" t="s">
        <v>96</v>
      </c>
      <c r="AZ26" s="92">
        <v>1445701</v>
      </c>
      <c r="BA26" s="92">
        <v>-889697</v>
      </c>
      <c r="BB26" s="92" t="s">
        <v>96</v>
      </c>
      <c r="BC26" s="92" t="s">
        <v>96</v>
      </c>
      <c r="BD26" s="92" t="s">
        <v>96</v>
      </c>
      <c r="BE26" s="92" t="s">
        <v>96</v>
      </c>
      <c r="BF26" s="92" t="s">
        <v>96</v>
      </c>
      <c r="BG26" s="92">
        <v>556004</v>
      </c>
      <c r="BH26" s="92">
        <v>-135279</v>
      </c>
      <c r="BI26" s="92" t="s">
        <v>96</v>
      </c>
      <c r="BJ26" s="92" t="s">
        <v>96</v>
      </c>
      <c r="BK26" s="92" t="s">
        <v>96</v>
      </c>
      <c r="BL26" s="92" t="s">
        <v>96</v>
      </c>
      <c r="BM26" s="92" t="s">
        <v>96</v>
      </c>
      <c r="BN26" s="92">
        <v>420725</v>
      </c>
      <c r="BO26" s="92">
        <v>30669</v>
      </c>
      <c r="BP26" s="92" t="s">
        <v>96</v>
      </c>
      <c r="BQ26" s="92" t="s">
        <v>96</v>
      </c>
      <c r="BR26" s="92" t="s">
        <v>96</v>
      </c>
      <c r="BS26" s="92" t="s">
        <v>96</v>
      </c>
      <c r="BT26" s="92" t="s">
        <v>96</v>
      </c>
      <c r="BU26" s="92">
        <v>451394</v>
      </c>
      <c r="BV26" s="92">
        <v>-131020</v>
      </c>
      <c r="BW26" s="92" t="s">
        <v>96</v>
      </c>
      <c r="BX26" s="92" t="s">
        <v>96</v>
      </c>
      <c r="BY26" s="92" t="s">
        <v>96</v>
      </c>
      <c r="BZ26" s="92" t="s">
        <v>96</v>
      </c>
      <c r="CA26" s="92" t="s">
        <v>96</v>
      </c>
      <c r="CB26" s="92">
        <v>320374</v>
      </c>
      <c r="CC26" s="92">
        <v>-43766</v>
      </c>
      <c r="CD26" s="92" t="s">
        <v>96</v>
      </c>
      <c r="CE26" s="92" t="s">
        <v>96</v>
      </c>
      <c r="CF26" s="92" t="s">
        <v>96</v>
      </c>
      <c r="CG26" s="92" t="s">
        <v>96</v>
      </c>
      <c r="CH26" s="92" t="s">
        <v>96</v>
      </c>
      <c r="CI26" s="92">
        <v>276608</v>
      </c>
      <c r="CJ26" s="92">
        <v>-6397</v>
      </c>
      <c r="CK26" s="92" t="s">
        <v>96</v>
      </c>
      <c r="CL26" s="92" t="s">
        <v>96</v>
      </c>
      <c r="CM26" s="68" t="s">
        <v>96</v>
      </c>
      <c r="CN26" s="68" t="s">
        <v>96</v>
      </c>
      <c r="CO26" s="68" t="s">
        <v>96</v>
      </c>
      <c r="CP26" s="68">
        <v>270211</v>
      </c>
      <c r="CQ26" s="68">
        <v>-78521</v>
      </c>
      <c r="CR26" s="68" t="s">
        <v>96</v>
      </c>
      <c r="CS26" s="68" t="s">
        <v>96</v>
      </c>
      <c r="CT26" s="68" t="s">
        <v>96</v>
      </c>
      <c r="CU26" s="68" t="s">
        <v>96</v>
      </c>
      <c r="CV26" s="68" t="s">
        <v>96</v>
      </c>
      <c r="CW26" s="68">
        <v>191690</v>
      </c>
    </row>
    <row r="27" spans="1:101" s="68" customFormat="1" ht="15.75" hidden="1" customHeight="1" x14ac:dyDescent="0.2">
      <c r="A27" s="92">
        <v>55</v>
      </c>
      <c r="B27" s="92" t="s">
        <v>115</v>
      </c>
      <c r="C27" s="92" t="s">
        <v>94</v>
      </c>
      <c r="D27" s="92" t="s">
        <v>94</v>
      </c>
      <c r="E27" s="92" t="s">
        <v>94</v>
      </c>
      <c r="F27" s="92" t="s">
        <v>94</v>
      </c>
      <c r="G27" s="68" t="s">
        <v>94</v>
      </c>
      <c r="J27" s="92" t="s">
        <v>94</v>
      </c>
      <c r="K27" s="92" t="s">
        <v>94</v>
      </c>
      <c r="L27" s="92" t="s">
        <v>94</v>
      </c>
      <c r="M27" s="92" t="s">
        <v>94</v>
      </c>
      <c r="N27" s="92" t="s">
        <v>94</v>
      </c>
      <c r="O27" s="92"/>
      <c r="Q27" s="92" t="s">
        <v>94</v>
      </c>
      <c r="R27" s="92" t="s">
        <v>94</v>
      </c>
      <c r="S27" s="92" t="s">
        <v>94</v>
      </c>
      <c r="T27" s="92" t="s">
        <v>94</v>
      </c>
      <c r="U27" s="92" t="s">
        <v>94</v>
      </c>
      <c r="V27" s="92"/>
      <c r="W27" s="92"/>
      <c r="X27" s="92">
        <v>15635</v>
      </c>
      <c r="Y27" s="92" t="s">
        <v>96</v>
      </c>
      <c r="Z27" s="92" t="s">
        <v>96</v>
      </c>
      <c r="AA27" s="92" t="s">
        <v>96</v>
      </c>
      <c r="AB27" s="92" t="s">
        <v>96</v>
      </c>
      <c r="AC27" s="92" t="s">
        <v>96</v>
      </c>
      <c r="AD27" s="92">
        <v>15635</v>
      </c>
      <c r="AE27" s="92"/>
      <c r="AF27" s="92">
        <v>7283</v>
      </c>
      <c r="AG27" s="92" t="s">
        <v>96</v>
      </c>
      <c r="AH27" s="92" t="s">
        <v>96</v>
      </c>
      <c r="AI27" s="92" t="s">
        <v>96</v>
      </c>
      <c r="AJ27" s="92" t="s">
        <v>96</v>
      </c>
      <c r="AK27" s="92" t="s">
        <v>96</v>
      </c>
      <c r="AL27" s="92">
        <v>22918</v>
      </c>
      <c r="AM27" s="92">
        <v>8849</v>
      </c>
      <c r="AN27" s="92" t="s">
        <v>96</v>
      </c>
      <c r="AO27" s="92" t="s">
        <v>96</v>
      </c>
      <c r="AP27" s="92" t="s">
        <v>96</v>
      </c>
      <c r="AQ27" s="92" t="s">
        <v>96</v>
      </c>
      <c r="AR27" s="92" t="s">
        <v>96</v>
      </c>
      <c r="AS27" s="92">
        <v>31767</v>
      </c>
      <c r="AT27" s="92">
        <v>31324</v>
      </c>
      <c r="AU27" s="92" t="s">
        <v>96</v>
      </c>
      <c r="AV27" s="92" t="s">
        <v>96</v>
      </c>
      <c r="AW27" s="92" t="s">
        <v>96</v>
      </c>
      <c r="AX27" s="92" t="s">
        <v>96</v>
      </c>
      <c r="AY27" s="92" t="s">
        <v>96</v>
      </c>
      <c r="AZ27" s="92">
        <v>63091</v>
      </c>
      <c r="BA27" s="92">
        <v>-33493</v>
      </c>
      <c r="BB27" s="92" t="s">
        <v>96</v>
      </c>
      <c r="BC27" s="92" t="s">
        <v>96</v>
      </c>
      <c r="BD27" s="92" t="s">
        <v>96</v>
      </c>
      <c r="BE27" s="92" t="s">
        <v>96</v>
      </c>
      <c r="BF27" s="92" t="s">
        <v>96</v>
      </c>
      <c r="BG27" s="92">
        <v>29598</v>
      </c>
      <c r="BH27" s="92">
        <v>-9</v>
      </c>
      <c r="BI27" s="92" t="s">
        <v>96</v>
      </c>
      <c r="BJ27" s="92" t="s">
        <v>96</v>
      </c>
      <c r="BK27" s="92" t="s">
        <v>96</v>
      </c>
      <c r="BL27" s="92" t="s">
        <v>96</v>
      </c>
      <c r="BM27" s="92" t="s">
        <v>96</v>
      </c>
      <c r="BN27" s="92">
        <v>29589</v>
      </c>
      <c r="BO27" s="92">
        <v>19695</v>
      </c>
      <c r="BP27" s="92" t="s">
        <v>96</v>
      </c>
      <c r="BQ27" s="92" t="s">
        <v>96</v>
      </c>
      <c r="BR27" s="92" t="s">
        <v>96</v>
      </c>
      <c r="BS27" s="92" t="s">
        <v>96</v>
      </c>
      <c r="BT27" s="92" t="s">
        <v>96</v>
      </c>
      <c r="BU27" s="92">
        <v>49284</v>
      </c>
      <c r="BV27" s="92">
        <v>-14967</v>
      </c>
      <c r="BW27" s="92" t="s">
        <v>96</v>
      </c>
      <c r="BX27" s="92" t="s">
        <v>96</v>
      </c>
      <c r="BY27" s="92" t="s">
        <v>96</v>
      </c>
      <c r="BZ27" s="92" t="s">
        <v>96</v>
      </c>
      <c r="CA27" s="92" t="s">
        <v>96</v>
      </c>
      <c r="CB27" s="92">
        <v>34317</v>
      </c>
      <c r="CC27" s="92">
        <v>2226</v>
      </c>
      <c r="CD27" s="92" t="s">
        <v>96</v>
      </c>
      <c r="CE27" s="92" t="s">
        <v>96</v>
      </c>
      <c r="CF27" s="92" t="s">
        <v>96</v>
      </c>
      <c r="CG27" s="92" t="s">
        <v>96</v>
      </c>
      <c r="CH27" s="92" t="s">
        <v>96</v>
      </c>
      <c r="CI27" s="92">
        <v>36543</v>
      </c>
      <c r="CJ27" s="92">
        <v>29456</v>
      </c>
      <c r="CK27" s="92" t="s">
        <v>96</v>
      </c>
      <c r="CL27" s="92" t="s">
        <v>96</v>
      </c>
      <c r="CM27" s="68" t="s">
        <v>96</v>
      </c>
      <c r="CN27" s="68" t="s">
        <v>96</v>
      </c>
      <c r="CO27" s="68" t="s">
        <v>96</v>
      </c>
      <c r="CP27" s="68">
        <v>65999</v>
      </c>
      <c r="CQ27" s="68">
        <v>-19007</v>
      </c>
      <c r="CR27" s="68" t="s">
        <v>96</v>
      </c>
      <c r="CS27" s="68" t="s">
        <v>96</v>
      </c>
      <c r="CT27" s="68" t="s">
        <v>96</v>
      </c>
      <c r="CU27" s="68" t="s">
        <v>96</v>
      </c>
      <c r="CV27" s="68" t="s">
        <v>96</v>
      </c>
      <c r="CW27" s="68">
        <v>46992</v>
      </c>
    </row>
    <row r="28" spans="1:101" s="68" customFormat="1" ht="15.75" hidden="1" customHeight="1" x14ac:dyDescent="0.2">
      <c r="A28" s="92">
        <v>56</v>
      </c>
      <c r="B28" s="92" t="s">
        <v>116</v>
      </c>
      <c r="C28" s="92">
        <v>2622410</v>
      </c>
      <c r="D28" s="92">
        <v>-17841</v>
      </c>
      <c r="E28" s="92">
        <v>244390</v>
      </c>
      <c r="F28" s="92">
        <v>-262231</v>
      </c>
      <c r="G28" s="68" t="s">
        <v>104</v>
      </c>
      <c r="J28" s="92">
        <v>20766</v>
      </c>
      <c r="K28" s="92">
        <v>-282997</v>
      </c>
      <c r="L28" s="92">
        <v>2604569</v>
      </c>
      <c r="M28" s="92">
        <v>625150</v>
      </c>
      <c r="N28" s="92">
        <v>519899</v>
      </c>
      <c r="O28" s="92"/>
      <c r="Q28" s="92">
        <v>105251</v>
      </c>
      <c r="R28" s="92" t="s">
        <v>104</v>
      </c>
      <c r="S28" s="92">
        <v>11010</v>
      </c>
      <c r="T28" s="92">
        <v>94241</v>
      </c>
      <c r="U28" s="92">
        <v>3229719</v>
      </c>
      <c r="V28" s="92"/>
      <c r="W28" s="92"/>
      <c r="X28" s="92">
        <v>288054</v>
      </c>
      <c r="Y28" s="92">
        <v>302673</v>
      </c>
      <c r="Z28" s="92">
        <v>-14619</v>
      </c>
      <c r="AA28" s="92" t="s">
        <v>104</v>
      </c>
      <c r="AB28" s="92">
        <v>-19174</v>
      </c>
      <c r="AC28" s="92">
        <v>4555</v>
      </c>
      <c r="AD28" s="92">
        <v>3517773</v>
      </c>
      <c r="AE28" s="92"/>
      <c r="AF28" s="92">
        <v>925274</v>
      </c>
      <c r="AG28" s="92">
        <v>695280</v>
      </c>
      <c r="AH28" s="92">
        <v>229994</v>
      </c>
      <c r="AI28" s="92" t="s">
        <v>104</v>
      </c>
      <c r="AJ28" s="92">
        <v>17392</v>
      </c>
      <c r="AK28" s="92">
        <v>212602</v>
      </c>
      <c r="AL28" s="92">
        <v>4443047</v>
      </c>
      <c r="AM28" s="92">
        <v>591876</v>
      </c>
      <c r="AN28" s="92">
        <v>686860</v>
      </c>
      <c r="AO28" s="92">
        <v>-94984</v>
      </c>
      <c r="AP28" s="92" t="s">
        <v>104</v>
      </c>
      <c r="AQ28" s="92">
        <v>25662</v>
      </c>
      <c r="AR28" s="92">
        <v>-120646</v>
      </c>
      <c r="AS28" s="92">
        <v>5034923</v>
      </c>
      <c r="AT28" s="92">
        <v>-151133</v>
      </c>
      <c r="AU28" s="92">
        <v>-402367</v>
      </c>
      <c r="AV28" s="92">
        <v>251234</v>
      </c>
      <c r="AW28" s="92" t="s">
        <v>104</v>
      </c>
      <c r="AX28" s="92">
        <v>-23374</v>
      </c>
      <c r="AY28" s="92">
        <v>274608</v>
      </c>
      <c r="AZ28" s="92">
        <v>4883790</v>
      </c>
      <c r="BA28" s="92">
        <v>-275014</v>
      </c>
      <c r="BB28" s="92">
        <v>-192789</v>
      </c>
      <c r="BC28" s="92">
        <v>-82225</v>
      </c>
      <c r="BD28" s="92" t="s">
        <v>104</v>
      </c>
      <c r="BE28" s="92">
        <v>22549</v>
      </c>
      <c r="BF28" s="92">
        <v>-104773</v>
      </c>
      <c r="BG28" s="92">
        <v>4608777</v>
      </c>
      <c r="BH28" s="92">
        <v>160548</v>
      </c>
      <c r="BI28" s="92">
        <v>306566</v>
      </c>
      <c r="BJ28" s="92">
        <v>-146018</v>
      </c>
      <c r="BK28" s="92" t="s">
        <v>104</v>
      </c>
      <c r="BL28" s="92">
        <v>-3427</v>
      </c>
      <c r="BM28" s="92">
        <v>-142591</v>
      </c>
      <c r="BN28" s="92">
        <v>4769325</v>
      </c>
      <c r="BO28" s="92">
        <v>417561</v>
      </c>
      <c r="BP28" s="92">
        <v>408036</v>
      </c>
      <c r="BQ28" s="92">
        <v>9525</v>
      </c>
      <c r="BR28" s="92" t="s">
        <v>104</v>
      </c>
      <c r="BS28" s="92">
        <v>-3813</v>
      </c>
      <c r="BT28" s="92">
        <v>13339</v>
      </c>
      <c r="BU28" s="92">
        <v>5186886</v>
      </c>
      <c r="BV28" s="92">
        <v>-309709</v>
      </c>
      <c r="BW28" s="92">
        <v>-364675</v>
      </c>
      <c r="BX28" s="92">
        <v>54966</v>
      </c>
      <c r="BY28" s="92" t="s">
        <v>104</v>
      </c>
      <c r="BZ28" s="92">
        <v>2676</v>
      </c>
      <c r="CA28" s="92">
        <v>52290</v>
      </c>
      <c r="CB28" s="92">
        <v>4877177</v>
      </c>
      <c r="CC28" s="92">
        <v>344522</v>
      </c>
      <c r="CD28" s="92">
        <v>255670</v>
      </c>
      <c r="CE28" s="92">
        <v>88852</v>
      </c>
      <c r="CF28" s="92" t="s">
        <v>104</v>
      </c>
      <c r="CG28" s="92">
        <v>-5337</v>
      </c>
      <c r="CH28" s="92">
        <v>94189</v>
      </c>
      <c r="CI28" s="92">
        <v>5221699</v>
      </c>
      <c r="CJ28" s="92">
        <v>143536</v>
      </c>
      <c r="CK28" s="92">
        <v>147145</v>
      </c>
      <c r="CL28" s="92">
        <v>-3609</v>
      </c>
      <c r="CM28" s="68" t="s">
        <v>104</v>
      </c>
      <c r="CN28" s="68">
        <v>-43416</v>
      </c>
      <c r="CO28" s="68">
        <v>39806</v>
      </c>
      <c r="CP28" s="68">
        <v>5365235</v>
      </c>
      <c r="CQ28" s="68">
        <v>-302749</v>
      </c>
      <c r="CR28" s="68">
        <v>-235137</v>
      </c>
      <c r="CS28" s="68">
        <v>-67612</v>
      </c>
      <c r="CT28" s="68" t="s">
        <v>104</v>
      </c>
      <c r="CU28" s="68">
        <v>-32989</v>
      </c>
      <c r="CV28" s="68">
        <v>-34623</v>
      </c>
      <c r="CW28" s="68">
        <v>5062486</v>
      </c>
    </row>
    <row r="29" spans="1:101" s="68" customFormat="1" ht="15.75" hidden="1" customHeight="1" x14ac:dyDescent="0.2">
      <c r="A29" s="92">
        <v>57</v>
      </c>
      <c r="B29" s="92" t="s">
        <v>117</v>
      </c>
      <c r="C29" s="92">
        <v>1150135</v>
      </c>
      <c r="D29" s="92">
        <v>47936</v>
      </c>
      <c r="E29" s="92">
        <v>30846</v>
      </c>
      <c r="F29" s="92">
        <v>17090</v>
      </c>
      <c r="G29" s="68" t="s">
        <v>104</v>
      </c>
      <c r="J29" s="92">
        <v>6902</v>
      </c>
      <c r="K29" s="92">
        <v>10188</v>
      </c>
      <c r="L29" s="92">
        <v>1198071</v>
      </c>
      <c r="M29" s="92">
        <v>171449</v>
      </c>
      <c r="N29" s="92">
        <v>131503</v>
      </c>
      <c r="O29" s="92"/>
      <c r="Q29" s="92">
        <v>39946</v>
      </c>
      <c r="R29" s="92" t="s">
        <v>104</v>
      </c>
      <c r="S29" s="92">
        <v>2105</v>
      </c>
      <c r="T29" s="92">
        <v>37841</v>
      </c>
      <c r="U29" s="92">
        <v>1369520</v>
      </c>
      <c r="V29" s="92"/>
      <c r="W29" s="92"/>
      <c r="X29" s="92">
        <v>67822</v>
      </c>
      <c r="Y29" s="92">
        <v>-124782</v>
      </c>
      <c r="Z29" s="92">
        <v>192604</v>
      </c>
      <c r="AA29" s="92" t="s">
        <v>104</v>
      </c>
      <c r="AB29" s="92">
        <v>-5047</v>
      </c>
      <c r="AC29" s="92">
        <v>197651</v>
      </c>
      <c r="AD29" s="92">
        <v>1437342</v>
      </c>
      <c r="AE29" s="92"/>
      <c r="AF29" s="92">
        <v>327201</v>
      </c>
      <c r="AG29" s="92">
        <v>224386</v>
      </c>
      <c r="AH29" s="92">
        <v>102815</v>
      </c>
      <c r="AI29" s="92" t="s">
        <v>104</v>
      </c>
      <c r="AJ29" s="92">
        <v>5755</v>
      </c>
      <c r="AK29" s="92">
        <v>97060</v>
      </c>
      <c r="AL29" s="92">
        <v>1764543</v>
      </c>
      <c r="AM29" s="92">
        <v>256250</v>
      </c>
      <c r="AN29" s="92">
        <v>239302</v>
      </c>
      <c r="AO29" s="92">
        <v>16948</v>
      </c>
      <c r="AP29" s="92" t="s">
        <v>104</v>
      </c>
      <c r="AQ29" s="92">
        <v>8428</v>
      </c>
      <c r="AR29" s="92">
        <v>8520</v>
      </c>
      <c r="AS29" s="92">
        <v>2020793</v>
      </c>
      <c r="AT29" s="92">
        <v>310899</v>
      </c>
      <c r="AU29" s="92">
        <v>74441</v>
      </c>
      <c r="AV29" s="92">
        <v>236458</v>
      </c>
      <c r="AW29" s="92" t="s">
        <v>104</v>
      </c>
      <c r="AX29" s="92">
        <v>-3707</v>
      </c>
      <c r="AY29" s="92">
        <v>240165</v>
      </c>
      <c r="AZ29" s="92">
        <v>2331692</v>
      </c>
      <c r="BA29" s="92">
        <v>-83241</v>
      </c>
      <c r="BB29" s="92">
        <v>-74225</v>
      </c>
      <c r="BC29" s="92">
        <v>-9016</v>
      </c>
      <c r="BD29" s="92" t="s">
        <v>104</v>
      </c>
      <c r="BE29" s="92">
        <v>4838</v>
      </c>
      <c r="BF29" s="92">
        <v>-13854</v>
      </c>
      <c r="BG29" s="92">
        <v>2248451</v>
      </c>
      <c r="BH29" s="92">
        <v>116303</v>
      </c>
      <c r="BI29" s="92">
        <v>115678</v>
      </c>
      <c r="BJ29" s="92">
        <v>625</v>
      </c>
      <c r="BK29" s="92" t="s">
        <v>104</v>
      </c>
      <c r="BL29" s="92">
        <v>-1152</v>
      </c>
      <c r="BM29" s="92">
        <v>1777</v>
      </c>
      <c r="BN29" s="92">
        <v>2364754</v>
      </c>
      <c r="BO29" s="92">
        <v>473958</v>
      </c>
      <c r="BP29" s="92">
        <v>475678</v>
      </c>
      <c r="BQ29" s="92">
        <v>-1720</v>
      </c>
      <c r="BR29" s="92" t="s">
        <v>104</v>
      </c>
      <c r="BS29" s="92">
        <v>-2835</v>
      </c>
      <c r="BT29" s="92">
        <v>1115</v>
      </c>
      <c r="BU29" s="92">
        <v>2838712</v>
      </c>
      <c r="BV29" s="92">
        <v>-237040</v>
      </c>
      <c r="BW29" s="92">
        <v>-246001</v>
      </c>
      <c r="BX29" s="92">
        <v>8961</v>
      </c>
      <c r="BY29" s="92" t="s">
        <v>104</v>
      </c>
      <c r="BZ29" s="92">
        <v>161</v>
      </c>
      <c r="CA29" s="92">
        <v>8800</v>
      </c>
      <c r="CB29" s="92">
        <v>2601672</v>
      </c>
      <c r="CC29" s="92">
        <v>72824</v>
      </c>
      <c r="CD29" s="92">
        <v>202838</v>
      </c>
      <c r="CE29" s="92">
        <v>-130014</v>
      </c>
      <c r="CF29" s="92" t="s">
        <v>104</v>
      </c>
      <c r="CG29" s="92">
        <v>-1754</v>
      </c>
      <c r="CH29" s="92">
        <v>-128260</v>
      </c>
      <c r="CI29" s="92">
        <v>2674496</v>
      </c>
      <c r="CJ29" s="92">
        <v>212243</v>
      </c>
      <c r="CK29" s="92">
        <v>59579</v>
      </c>
      <c r="CL29" s="92">
        <v>152664</v>
      </c>
      <c r="CM29" s="68" t="s">
        <v>104</v>
      </c>
      <c r="CN29" s="68">
        <v>-15037</v>
      </c>
      <c r="CO29" s="68">
        <v>167701</v>
      </c>
      <c r="CP29" s="68">
        <v>2886739</v>
      </c>
      <c r="CQ29" s="68">
        <v>27528</v>
      </c>
      <c r="CR29" s="68">
        <v>33406</v>
      </c>
      <c r="CS29" s="68">
        <v>-5878</v>
      </c>
      <c r="CT29" s="68" t="s">
        <v>104</v>
      </c>
      <c r="CU29" s="68">
        <v>-10778</v>
      </c>
      <c r="CV29" s="68">
        <v>4900</v>
      </c>
      <c r="CW29" s="68">
        <v>2914267</v>
      </c>
    </row>
    <row r="30" spans="1:101" s="68" customFormat="1" ht="15.75" hidden="1" customHeight="1" x14ac:dyDescent="0.2">
      <c r="A30" s="92">
        <v>58</v>
      </c>
      <c r="B30" s="92" t="s">
        <v>118</v>
      </c>
      <c r="C30" s="92">
        <v>1420584</v>
      </c>
      <c r="D30" s="92">
        <v>-67878</v>
      </c>
      <c r="E30" s="92">
        <v>214539</v>
      </c>
      <c r="F30" s="92">
        <v>-282417</v>
      </c>
      <c r="G30" s="68" t="s">
        <v>104</v>
      </c>
      <c r="J30" s="92">
        <v>12924</v>
      </c>
      <c r="K30" s="92">
        <v>-295341</v>
      </c>
      <c r="L30" s="92">
        <v>1352706</v>
      </c>
      <c r="M30" s="92">
        <v>454435</v>
      </c>
      <c r="N30" s="92">
        <v>386418</v>
      </c>
      <c r="O30" s="92"/>
      <c r="Q30" s="92">
        <v>68017</v>
      </c>
      <c r="R30" s="92" t="s">
        <v>104</v>
      </c>
      <c r="S30" s="92">
        <v>8352</v>
      </c>
      <c r="T30" s="92">
        <v>59665</v>
      </c>
      <c r="U30" s="92">
        <v>1807141</v>
      </c>
      <c r="V30" s="92"/>
      <c r="W30" s="92"/>
      <c r="X30" s="92">
        <v>212960</v>
      </c>
      <c r="Y30" s="92">
        <v>415824</v>
      </c>
      <c r="Z30" s="92">
        <v>-202864</v>
      </c>
      <c r="AA30" s="92" t="s">
        <v>104</v>
      </c>
      <c r="AB30" s="92">
        <v>-13197</v>
      </c>
      <c r="AC30" s="92">
        <v>-189667</v>
      </c>
      <c r="AD30" s="92">
        <v>2020101</v>
      </c>
      <c r="AE30" s="92"/>
      <c r="AF30" s="92">
        <v>591845</v>
      </c>
      <c r="AG30" s="92">
        <v>465221</v>
      </c>
      <c r="AH30" s="92">
        <v>126624</v>
      </c>
      <c r="AI30" s="92" t="s">
        <v>104</v>
      </c>
      <c r="AJ30" s="92">
        <v>11083</v>
      </c>
      <c r="AK30" s="92">
        <v>115541</v>
      </c>
      <c r="AL30" s="92">
        <v>2611946</v>
      </c>
      <c r="AM30" s="92">
        <v>314408</v>
      </c>
      <c r="AN30" s="92">
        <v>426981</v>
      </c>
      <c r="AO30" s="92">
        <v>-112573</v>
      </c>
      <c r="AP30" s="92" t="s">
        <v>104</v>
      </c>
      <c r="AQ30" s="92">
        <v>16591</v>
      </c>
      <c r="AR30" s="92">
        <v>-129164</v>
      </c>
      <c r="AS30" s="92">
        <v>2926354</v>
      </c>
      <c r="AT30" s="92">
        <v>-468298</v>
      </c>
      <c r="AU30" s="92">
        <v>-483554</v>
      </c>
      <c r="AV30" s="92">
        <v>15256</v>
      </c>
      <c r="AW30" s="92" t="s">
        <v>104</v>
      </c>
      <c r="AX30" s="92">
        <v>-19187</v>
      </c>
      <c r="AY30" s="92">
        <v>34443</v>
      </c>
      <c r="AZ30" s="92">
        <v>2458056</v>
      </c>
      <c r="BA30" s="92">
        <v>-246163</v>
      </c>
      <c r="BB30" s="92">
        <v>-172464</v>
      </c>
      <c r="BC30" s="92">
        <v>-73699</v>
      </c>
      <c r="BD30" s="92" t="s">
        <v>104</v>
      </c>
      <c r="BE30" s="92">
        <v>17219</v>
      </c>
      <c r="BF30" s="92">
        <v>-90917</v>
      </c>
      <c r="BG30" s="92">
        <v>2211894</v>
      </c>
      <c r="BH30" s="92">
        <v>26536</v>
      </c>
      <c r="BI30" s="92">
        <v>172256</v>
      </c>
      <c r="BJ30" s="92">
        <v>-145720</v>
      </c>
      <c r="BK30" s="92" t="s">
        <v>104</v>
      </c>
      <c r="BL30" s="92">
        <v>-1352</v>
      </c>
      <c r="BM30" s="92">
        <v>-144368</v>
      </c>
      <c r="BN30" s="92">
        <v>2238430</v>
      </c>
      <c r="BO30" s="92">
        <v>-73324</v>
      </c>
      <c r="BP30" s="92">
        <v>-84789</v>
      </c>
      <c r="BQ30" s="92">
        <v>11465</v>
      </c>
      <c r="BR30" s="92" t="s">
        <v>104</v>
      </c>
      <c r="BS30" s="92">
        <v>-759</v>
      </c>
      <c r="BT30" s="92">
        <v>12225</v>
      </c>
      <c r="BU30" s="92">
        <v>2165106</v>
      </c>
      <c r="BV30" s="92">
        <v>-84382</v>
      </c>
      <c r="BW30" s="92">
        <v>-130307</v>
      </c>
      <c r="BX30" s="92">
        <v>45925</v>
      </c>
      <c r="BY30" s="92" t="s">
        <v>104</v>
      </c>
      <c r="BZ30" s="92">
        <v>2434</v>
      </c>
      <c r="CA30" s="92">
        <v>43491</v>
      </c>
      <c r="CB30" s="92">
        <v>2080724</v>
      </c>
      <c r="CC30" s="92">
        <v>264086</v>
      </c>
      <c r="CD30" s="92">
        <v>41333</v>
      </c>
      <c r="CE30" s="92">
        <v>222753</v>
      </c>
      <c r="CF30" s="92" t="s">
        <v>104</v>
      </c>
      <c r="CG30" s="92">
        <v>-3663</v>
      </c>
      <c r="CH30" s="92">
        <v>226416</v>
      </c>
      <c r="CI30" s="92">
        <v>2344810</v>
      </c>
      <c r="CJ30" s="92">
        <v>-79204</v>
      </c>
      <c r="CK30" s="92">
        <v>73581</v>
      </c>
      <c r="CL30" s="92">
        <v>-152785</v>
      </c>
      <c r="CM30" s="68" t="s">
        <v>104</v>
      </c>
      <c r="CN30" s="68">
        <v>-24889</v>
      </c>
      <c r="CO30" s="68">
        <v>-127896</v>
      </c>
      <c r="CP30" s="68">
        <v>2265606</v>
      </c>
      <c r="CQ30" s="68">
        <v>-341964</v>
      </c>
      <c r="CR30" s="68">
        <v>-282713</v>
      </c>
      <c r="CS30" s="68">
        <v>-59251</v>
      </c>
      <c r="CT30" s="68" t="s">
        <v>104</v>
      </c>
      <c r="CU30" s="68">
        <v>-19729</v>
      </c>
      <c r="CV30" s="68">
        <v>-39522</v>
      </c>
      <c r="CW30" s="68">
        <v>1923642</v>
      </c>
    </row>
    <row r="31" spans="1:101" s="68" customFormat="1" ht="15.75" hidden="1" customHeight="1" x14ac:dyDescent="0.2">
      <c r="A31" s="92">
        <v>59</v>
      </c>
      <c r="B31" s="92" t="s">
        <v>119</v>
      </c>
      <c r="C31" s="92" t="s">
        <v>94</v>
      </c>
      <c r="D31" s="92" t="s">
        <v>94</v>
      </c>
      <c r="E31" s="92" t="s">
        <v>94</v>
      </c>
      <c r="F31" s="92" t="s">
        <v>94</v>
      </c>
      <c r="G31" s="68" t="s">
        <v>94</v>
      </c>
      <c r="J31" s="92" t="s">
        <v>94</v>
      </c>
      <c r="K31" s="92" t="s">
        <v>94</v>
      </c>
      <c r="L31" s="92" t="s">
        <v>94</v>
      </c>
      <c r="M31" s="92" t="s">
        <v>94</v>
      </c>
      <c r="N31" s="92" t="s">
        <v>94</v>
      </c>
      <c r="O31" s="92"/>
      <c r="Q31" s="92" t="s">
        <v>94</v>
      </c>
      <c r="R31" s="92" t="s">
        <v>94</v>
      </c>
      <c r="S31" s="92" t="s">
        <v>94</v>
      </c>
      <c r="T31" s="92" t="s">
        <v>94</v>
      </c>
      <c r="U31" s="92" t="s">
        <v>94</v>
      </c>
      <c r="V31" s="92"/>
      <c r="W31" s="92"/>
      <c r="X31" s="92" t="s">
        <v>94</v>
      </c>
      <c r="Y31" s="92" t="s">
        <v>94</v>
      </c>
      <c r="Z31" s="92" t="s">
        <v>94</v>
      </c>
      <c r="AA31" s="92" t="s">
        <v>94</v>
      </c>
      <c r="AB31" s="92" t="s">
        <v>94</v>
      </c>
      <c r="AC31" s="92" t="s">
        <v>94</v>
      </c>
      <c r="AD31" s="92" t="s">
        <v>94</v>
      </c>
      <c r="AE31" s="92"/>
      <c r="AF31" s="92" t="s">
        <v>94</v>
      </c>
      <c r="AG31" s="92" t="s">
        <v>94</v>
      </c>
      <c r="AH31" s="92" t="s">
        <v>94</v>
      </c>
      <c r="AI31" s="92" t="s">
        <v>94</v>
      </c>
      <c r="AJ31" s="92" t="s">
        <v>94</v>
      </c>
      <c r="AK31" s="92" t="s">
        <v>94</v>
      </c>
      <c r="AL31" s="92" t="s">
        <v>94</v>
      </c>
      <c r="AM31" s="92" t="s">
        <v>94</v>
      </c>
      <c r="AN31" s="92" t="s">
        <v>94</v>
      </c>
      <c r="AO31" s="92" t="s">
        <v>94</v>
      </c>
      <c r="AP31" s="92" t="s">
        <v>94</v>
      </c>
      <c r="AQ31" s="92" t="s">
        <v>94</v>
      </c>
      <c r="AR31" s="92" t="s">
        <v>94</v>
      </c>
      <c r="AS31" s="92" t="s">
        <v>94</v>
      </c>
      <c r="AT31" s="92" t="s">
        <v>94</v>
      </c>
      <c r="AU31" s="92" t="s">
        <v>94</v>
      </c>
      <c r="AV31" s="92" t="s">
        <v>94</v>
      </c>
      <c r="AW31" s="92" t="s">
        <v>94</v>
      </c>
      <c r="AX31" s="92" t="s">
        <v>94</v>
      </c>
      <c r="AY31" s="92" t="s">
        <v>94</v>
      </c>
      <c r="AZ31" s="92" t="s">
        <v>94</v>
      </c>
      <c r="BA31" s="92" t="s">
        <v>94</v>
      </c>
      <c r="BB31" s="92" t="s">
        <v>94</v>
      </c>
      <c r="BC31" s="92" t="s">
        <v>94</v>
      </c>
      <c r="BD31" s="92" t="s">
        <v>94</v>
      </c>
      <c r="BE31" s="92" t="s">
        <v>94</v>
      </c>
      <c r="BF31" s="92" t="s">
        <v>94</v>
      </c>
      <c r="BG31" s="92" t="s">
        <v>94</v>
      </c>
      <c r="BH31" s="92" t="s">
        <v>94</v>
      </c>
      <c r="BI31" s="92" t="s">
        <v>94</v>
      </c>
      <c r="BJ31" s="92" t="s">
        <v>94</v>
      </c>
      <c r="BK31" s="92" t="s">
        <v>94</v>
      </c>
      <c r="BL31" s="92" t="s">
        <v>94</v>
      </c>
      <c r="BM31" s="92" t="s">
        <v>94</v>
      </c>
      <c r="BN31" s="92" t="s">
        <v>94</v>
      </c>
      <c r="BO31" s="92" t="s">
        <v>94</v>
      </c>
      <c r="BP31" s="92" t="s">
        <v>94</v>
      </c>
      <c r="BQ31" s="92" t="s">
        <v>94</v>
      </c>
      <c r="BR31" s="92" t="s">
        <v>94</v>
      </c>
      <c r="BS31" s="92" t="s">
        <v>94</v>
      </c>
      <c r="BT31" s="92" t="s">
        <v>94</v>
      </c>
      <c r="BU31" s="92" t="s">
        <v>94</v>
      </c>
      <c r="BV31" s="92" t="s">
        <v>94</v>
      </c>
      <c r="BW31" s="92" t="s">
        <v>94</v>
      </c>
      <c r="BX31" s="92" t="s">
        <v>94</v>
      </c>
      <c r="BY31" s="92" t="s">
        <v>94</v>
      </c>
      <c r="BZ31" s="92" t="s">
        <v>94</v>
      </c>
      <c r="CA31" s="92" t="s">
        <v>94</v>
      </c>
      <c r="CB31" s="92" t="s">
        <v>94</v>
      </c>
      <c r="CC31" s="92" t="s">
        <v>94</v>
      </c>
      <c r="CD31" s="92" t="s">
        <v>94</v>
      </c>
      <c r="CE31" s="92" t="s">
        <v>94</v>
      </c>
      <c r="CF31" s="92" t="s">
        <v>94</v>
      </c>
      <c r="CG31" s="92" t="s">
        <v>94</v>
      </c>
      <c r="CH31" s="92" t="s">
        <v>94</v>
      </c>
      <c r="CI31" s="92" t="s">
        <v>94</v>
      </c>
      <c r="CJ31" s="92" t="s">
        <v>94</v>
      </c>
      <c r="CK31" s="92" t="s">
        <v>94</v>
      </c>
      <c r="CL31" s="92" t="s">
        <v>94</v>
      </c>
      <c r="CM31" s="68" t="s">
        <v>94</v>
      </c>
      <c r="CN31" s="68" t="s">
        <v>94</v>
      </c>
      <c r="CO31" s="68" t="s">
        <v>94</v>
      </c>
      <c r="CP31" s="68" t="s">
        <v>94</v>
      </c>
      <c r="CQ31" s="68" t="s">
        <v>94</v>
      </c>
      <c r="CR31" s="68" t="s">
        <v>94</v>
      </c>
      <c r="CS31" s="68" t="s">
        <v>94</v>
      </c>
      <c r="CT31" s="68" t="s">
        <v>94</v>
      </c>
      <c r="CU31" s="68" t="s">
        <v>94</v>
      </c>
      <c r="CV31" s="68" t="s">
        <v>94</v>
      </c>
      <c r="CW31" s="68" t="s">
        <v>94</v>
      </c>
    </row>
    <row r="32" spans="1:101" s="68" customFormat="1" ht="15.75" hidden="1" customHeight="1" x14ac:dyDescent="0.2">
      <c r="A32" s="92">
        <v>60</v>
      </c>
      <c r="B32" s="92" t="s">
        <v>120</v>
      </c>
      <c r="C32" s="92">
        <v>45030</v>
      </c>
      <c r="D32" s="92">
        <v>1481</v>
      </c>
      <c r="E32" s="92">
        <v>-995</v>
      </c>
      <c r="F32" s="92">
        <v>2476</v>
      </c>
      <c r="G32" s="68" t="s">
        <v>104</v>
      </c>
      <c r="J32" s="92">
        <v>320</v>
      </c>
      <c r="K32" s="92">
        <v>2156</v>
      </c>
      <c r="L32" s="92">
        <v>46511</v>
      </c>
      <c r="M32" s="92">
        <v>-1062</v>
      </c>
      <c r="N32" s="92">
        <v>1979</v>
      </c>
      <c r="O32" s="92"/>
      <c r="Q32" s="92">
        <v>-3041</v>
      </c>
      <c r="R32" s="92" t="s">
        <v>104</v>
      </c>
      <c r="S32" s="92">
        <v>225</v>
      </c>
      <c r="T32" s="92">
        <v>-3266</v>
      </c>
      <c r="U32" s="92">
        <v>45449</v>
      </c>
      <c r="V32" s="92"/>
      <c r="W32" s="92"/>
      <c r="X32" s="92">
        <v>7878</v>
      </c>
      <c r="Y32" s="92">
        <v>11632</v>
      </c>
      <c r="Z32" s="92">
        <v>-3754</v>
      </c>
      <c r="AA32" s="92" t="s">
        <v>104</v>
      </c>
      <c r="AB32" s="92">
        <v>-325</v>
      </c>
      <c r="AC32" s="92">
        <v>-3429</v>
      </c>
      <c r="AD32" s="92">
        <v>53327</v>
      </c>
      <c r="AE32" s="92"/>
      <c r="AF32" s="92">
        <v>5860</v>
      </c>
      <c r="AG32" s="92">
        <v>5673</v>
      </c>
      <c r="AH32" s="92">
        <v>187</v>
      </c>
      <c r="AI32" s="92" t="s">
        <v>104</v>
      </c>
      <c r="AJ32" s="92">
        <v>187</v>
      </c>
      <c r="AK32" s="92">
        <v>0</v>
      </c>
      <c r="AL32" s="92">
        <v>59187</v>
      </c>
      <c r="AM32" s="92">
        <v>20847</v>
      </c>
      <c r="AN32" s="92">
        <v>20576</v>
      </c>
      <c r="AO32" s="92">
        <v>271</v>
      </c>
      <c r="AP32" s="92" t="s">
        <v>104</v>
      </c>
      <c r="AQ32" s="92">
        <v>272</v>
      </c>
      <c r="AR32" s="92">
        <v>-1</v>
      </c>
      <c r="AS32" s="92">
        <v>80034</v>
      </c>
      <c r="AT32" s="92">
        <v>6461</v>
      </c>
      <c r="AU32" s="92">
        <v>6746</v>
      </c>
      <c r="AV32" s="92">
        <v>-285</v>
      </c>
      <c r="AW32" s="92" t="s">
        <v>104</v>
      </c>
      <c r="AX32" s="92">
        <v>-285</v>
      </c>
      <c r="AY32" s="92">
        <v>0</v>
      </c>
      <c r="AZ32" s="92">
        <v>86495</v>
      </c>
      <c r="BA32" s="92">
        <v>6573</v>
      </c>
      <c r="BB32" s="92">
        <v>6301</v>
      </c>
      <c r="BC32" s="92">
        <v>272</v>
      </c>
      <c r="BD32" s="92" t="s">
        <v>104</v>
      </c>
      <c r="BE32" s="92">
        <v>272</v>
      </c>
      <c r="BF32" s="92">
        <v>0</v>
      </c>
      <c r="BG32" s="92">
        <v>93068</v>
      </c>
      <c r="BH32" s="92">
        <v>18686</v>
      </c>
      <c r="BI32" s="92">
        <v>18632</v>
      </c>
      <c r="BJ32" s="92">
        <v>54</v>
      </c>
      <c r="BK32" s="92" t="s">
        <v>104</v>
      </c>
      <c r="BL32" s="92">
        <v>54</v>
      </c>
      <c r="BM32" s="92">
        <v>0</v>
      </c>
      <c r="BN32" s="92">
        <v>111754</v>
      </c>
      <c r="BO32" s="92">
        <v>17095</v>
      </c>
      <c r="BP32" s="92">
        <v>17147</v>
      </c>
      <c r="BQ32" s="92">
        <v>-52</v>
      </c>
      <c r="BR32" s="92" t="s">
        <v>104</v>
      </c>
      <c r="BS32" s="92">
        <v>-52</v>
      </c>
      <c r="BT32" s="92">
        <v>0</v>
      </c>
      <c r="BU32" s="92">
        <v>128849</v>
      </c>
      <c r="BV32" s="92">
        <v>11655</v>
      </c>
      <c r="BW32" s="92">
        <v>11633</v>
      </c>
      <c r="BX32" s="92">
        <v>22</v>
      </c>
      <c r="BY32" s="92" t="s">
        <v>104</v>
      </c>
      <c r="BZ32" s="92">
        <v>22</v>
      </c>
      <c r="CA32" s="92">
        <v>0</v>
      </c>
      <c r="CB32" s="92">
        <v>140504</v>
      </c>
      <c r="CC32" s="92">
        <v>7503</v>
      </c>
      <c r="CD32" s="92">
        <v>11499</v>
      </c>
      <c r="CE32" s="92">
        <v>-3996</v>
      </c>
      <c r="CF32" s="92" t="s">
        <v>104</v>
      </c>
      <c r="CG32" s="92">
        <v>-29</v>
      </c>
      <c r="CH32" s="92">
        <v>-3967</v>
      </c>
      <c r="CI32" s="92">
        <v>148007</v>
      </c>
      <c r="CJ32" s="92">
        <v>13717</v>
      </c>
      <c r="CK32" s="92">
        <v>13985</v>
      </c>
      <c r="CL32" s="92">
        <v>-268</v>
      </c>
      <c r="CM32" s="68" t="s">
        <v>104</v>
      </c>
      <c r="CN32" s="68">
        <v>-268</v>
      </c>
      <c r="CO32" s="68">
        <v>0</v>
      </c>
      <c r="CP32" s="68">
        <v>161724</v>
      </c>
      <c r="CQ32" s="68">
        <v>13915</v>
      </c>
      <c r="CR32" s="68">
        <v>14169</v>
      </c>
      <c r="CS32" s="68">
        <v>-254</v>
      </c>
      <c r="CT32" s="68" t="s">
        <v>104</v>
      </c>
      <c r="CU32" s="68">
        <v>-254</v>
      </c>
      <c r="CV32" s="68">
        <v>0</v>
      </c>
      <c r="CW32" s="68">
        <v>175639</v>
      </c>
    </row>
    <row r="33" spans="1:101" s="68" customFormat="1" ht="15.75" hidden="1" customHeight="1" x14ac:dyDescent="0.2">
      <c r="A33" s="92">
        <v>61</v>
      </c>
      <c r="B33" s="92" t="s">
        <v>138</v>
      </c>
      <c r="C33" s="92">
        <v>6661</v>
      </c>
      <c r="D33" s="92">
        <v>620</v>
      </c>
      <c r="E33" s="92">
        <v>0</v>
      </c>
      <c r="F33" s="92">
        <v>620</v>
      </c>
      <c r="G33" s="68" t="s">
        <v>104</v>
      </c>
      <c r="J33" s="92">
        <v>620</v>
      </c>
      <c r="K33" s="92">
        <v>0</v>
      </c>
      <c r="L33" s="92">
        <v>7281</v>
      </c>
      <c r="M33" s="92">
        <v>328</v>
      </c>
      <c r="N33" s="92">
        <v>0</v>
      </c>
      <c r="O33" s="92"/>
      <c r="Q33" s="92">
        <v>328</v>
      </c>
      <c r="R33" s="92" t="s">
        <v>104</v>
      </c>
      <c r="S33" s="92">
        <v>328</v>
      </c>
      <c r="T33" s="92">
        <v>0</v>
      </c>
      <c r="U33" s="92">
        <v>7609</v>
      </c>
      <c r="V33" s="92"/>
      <c r="W33" s="92"/>
      <c r="X33" s="92">
        <v>-606</v>
      </c>
      <c r="Y33" s="92">
        <v>0</v>
      </c>
      <c r="Z33" s="92">
        <v>-606</v>
      </c>
      <c r="AA33" s="92" t="s">
        <v>104</v>
      </c>
      <c r="AB33" s="92">
        <v>-606</v>
      </c>
      <c r="AC33" s="92">
        <v>0</v>
      </c>
      <c r="AD33" s="92">
        <v>7003</v>
      </c>
      <c r="AE33" s="92"/>
      <c r="AF33" s="92">
        <v>368</v>
      </c>
      <c r="AG33" s="92">
        <v>0</v>
      </c>
      <c r="AH33" s="92">
        <v>368</v>
      </c>
      <c r="AI33" s="92" t="s">
        <v>104</v>
      </c>
      <c r="AJ33" s="92">
        <v>368</v>
      </c>
      <c r="AK33" s="92">
        <v>0</v>
      </c>
      <c r="AL33" s="92">
        <v>7371</v>
      </c>
      <c r="AM33" s="92">
        <v>371</v>
      </c>
      <c r="AN33" s="92">
        <v>0</v>
      </c>
      <c r="AO33" s="92">
        <v>371</v>
      </c>
      <c r="AP33" s="92" t="s">
        <v>104</v>
      </c>
      <c r="AQ33" s="92">
        <v>371</v>
      </c>
      <c r="AR33" s="92">
        <v>0</v>
      </c>
      <c r="AS33" s="92">
        <v>7742</v>
      </c>
      <c r="AT33" s="92">
        <v>-195</v>
      </c>
      <c r="AU33" s="92">
        <v>0</v>
      </c>
      <c r="AV33" s="92">
        <v>-195</v>
      </c>
      <c r="AW33" s="92" t="s">
        <v>104</v>
      </c>
      <c r="AX33" s="92">
        <v>-195</v>
      </c>
      <c r="AY33" s="92">
        <v>0</v>
      </c>
      <c r="AZ33" s="92">
        <v>7547</v>
      </c>
      <c r="BA33" s="92">
        <v>47817</v>
      </c>
      <c r="BB33" s="92">
        <v>47598</v>
      </c>
      <c r="BC33" s="92">
        <v>219</v>
      </c>
      <c r="BD33" s="92" t="s">
        <v>104</v>
      </c>
      <c r="BE33" s="92">
        <v>219</v>
      </c>
      <c r="BF33" s="92">
        <v>0</v>
      </c>
      <c r="BG33" s="92">
        <v>55364</v>
      </c>
      <c r="BH33" s="92">
        <v>-977</v>
      </c>
      <c r="BI33" s="92">
        <v>0</v>
      </c>
      <c r="BJ33" s="92">
        <v>-977</v>
      </c>
      <c r="BK33" s="92" t="s">
        <v>104</v>
      </c>
      <c r="BL33" s="92">
        <v>-977</v>
      </c>
      <c r="BM33" s="92">
        <v>0</v>
      </c>
      <c r="BN33" s="92">
        <v>54387</v>
      </c>
      <c r="BO33" s="92">
        <v>-168</v>
      </c>
      <c r="BP33" s="92">
        <v>0</v>
      </c>
      <c r="BQ33" s="92">
        <v>-168</v>
      </c>
      <c r="BR33" s="92" t="s">
        <v>104</v>
      </c>
      <c r="BS33" s="92">
        <v>-168</v>
      </c>
      <c r="BT33" s="92">
        <v>0</v>
      </c>
      <c r="BU33" s="92">
        <v>54219</v>
      </c>
      <c r="BV33" s="92">
        <v>58</v>
      </c>
      <c r="BW33" s="92">
        <v>0</v>
      </c>
      <c r="BX33" s="92">
        <v>58</v>
      </c>
      <c r="BY33" s="92" t="s">
        <v>104</v>
      </c>
      <c r="BZ33" s="92">
        <v>58</v>
      </c>
      <c r="CA33" s="92">
        <v>0</v>
      </c>
      <c r="CB33" s="92">
        <v>54277</v>
      </c>
      <c r="CC33" s="92">
        <v>109</v>
      </c>
      <c r="CD33" s="92">
        <v>0</v>
      </c>
      <c r="CE33" s="92">
        <v>109</v>
      </c>
      <c r="CF33" s="92" t="s">
        <v>104</v>
      </c>
      <c r="CG33" s="92">
        <v>109</v>
      </c>
      <c r="CH33" s="92">
        <v>0</v>
      </c>
      <c r="CI33" s="92">
        <v>54386</v>
      </c>
      <c r="CJ33" s="92">
        <v>-3220</v>
      </c>
      <c r="CK33" s="92">
        <v>0</v>
      </c>
      <c r="CL33" s="92">
        <v>-3220</v>
      </c>
      <c r="CM33" s="68" t="s">
        <v>104</v>
      </c>
      <c r="CN33" s="68">
        <v>-3220</v>
      </c>
      <c r="CO33" s="68">
        <v>0</v>
      </c>
      <c r="CP33" s="68">
        <v>51166</v>
      </c>
      <c r="CQ33" s="68">
        <v>-2228</v>
      </c>
      <c r="CR33" s="68">
        <v>0</v>
      </c>
      <c r="CS33" s="68">
        <v>-2228</v>
      </c>
      <c r="CT33" s="68" t="s">
        <v>104</v>
      </c>
      <c r="CU33" s="68">
        <v>-2228</v>
      </c>
      <c r="CV33" s="68">
        <v>0</v>
      </c>
      <c r="CW33" s="68">
        <v>48938</v>
      </c>
    </row>
    <row r="34" spans="1:101" s="68" customFormat="1" ht="15.75" hidden="1" customHeight="1" x14ac:dyDescent="0.2">
      <c r="A34" s="92" t="s">
        <v>139</v>
      </c>
      <c r="B34" s="92"/>
      <c r="C34" s="92"/>
      <c r="D34" s="92"/>
      <c r="E34" s="92"/>
      <c r="F34" s="92"/>
      <c r="J34" s="92"/>
      <c r="K34" s="92"/>
      <c r="L34" s="92"/>
      <c r="M34" s="92"/>
      <c r="N34" s="92"/>
      <c r="O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2"/>
      <c r="BS34" s="92"/>
      <c r="BT34" s="92"/>
      <c r="BU34" s="92"/>
      <c r="BV34" s="92"/>
      <c r="BW34" s="92"/>
      <c r="BX34" s="92"/>
      <c r="BY34" s="92"/>
      <c r="BZ34" s="92"/>
      <c r="CA34" s="92"/>
      <c r="CB34" s="92"/>
      <c r="CC34" s="92"/>
      <c r="CD34" s="92"/>
      <c r="CE34" s="92"/>
      <c r="CF34" s="92"/>
      <c r="CG34" s="92"/>
      <c r="CH34" s="92"/>
      <c r="CI34" s="92"/>
      <c r="CJ34" s="92"/>
      <c r="CK34" s="92"/>
      <c r="CL34" s="92"/>
    </row>
    <row r="35" spans="1:101" s="68" customFormat="1" ht="15.75" hidden="1" customHeight="1" x14ac:dyDescent="0.2">
      <c r="A35" s="92" t="s">
        <v>140</v>
      </c>
      <c r="B35" s="92"/>
      <c r="C35" s="92"/>
      <c r="D35" s="92"/>
      <c r="E35" s="92"/>
      <c r="F35" s="92"/>
      <c r="J35" s="92"/>
      <c r="K35" s="92"/>
      <c r="L35" s="92"/>
      <c r="M35" s="92"/>
      <c r="N35" s="92"/>
      <c r="O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c r="CD35" s="92"/>
      <c r="CE35" s="92"/>
      <c r="CF35" s="92"/>
      <c r="CG35" s="92"/>
      <c r="CH35" s="92"/>
      <c r="CI35" s="92"/>
      <c r="CJ35" s="92"/>
      <c r="CK35" s="92"/>
      <c r="CL35" s="92"/>
    </row>
    <row r="36" spans="1:101" s="68" customFormat="1" ht="15.75" hidden="1" customHeight="1" x14ac:dyDescent="0.2">
      <c r="A36" s="92" t="s">
        <v>141</v>
      </c>
      <c r="B36" s="92"/>
      <c r="C36" s="92"/>
      <c r="D36" s="92"/>
      <c r="E36" s="92"/>
      <c r="F36" s="92"/>
      <c r="J36" s="92"/>
      <c r="K36" s="92"/>
      <c r="L36" s="92"/>
      <c r="M36" s="92"/>
      <c r="N36" s="92"/>
      <c r="O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2"/>
      <c r="BR36" s="92"/>
      <c r="BS36" s="92"/>
      <c r="BT36" s="92"/>
      <c r="BU36" s="92"/>
      <c r="BV36" s="92"/>
      <c r="BW36" s="92"/>
      <c r="BX36" s="92"/>
      <c r="BY36" s="92"/>
      <c r="BZ36" s="92"/>
      <c r="CA36" s="92"/>
      <c r="CB36" s="92"/>
      <c r="CC36" s="92"/>
      <c r="CD36" s="92"/>
      <c r="CE36" s="92"/>
      <c r="CF36" s="92"/>
      <c r="CG36" s="92"/>
      <c r="CH36" s="92"/>
      <c r="CI36" s="92"/>
      <c r="CJ36" s="92"/>
      <c r="CK36" s="92"/>
      <c r="CL36" s="92"/>
    </row>
    <row r="37" spans="1:101" s="68" customFormat="1" ht="15.75" hidden="1" customHeight="1" x14ac:dyDescent="0.2">
      <c r="A37" s="92" t="s">
        <v>142</v>
      </c>
      <c r="B37" s="92"/>
      <c r="C37" s="92"/>
      <c r="D37" s="92"/>
      <c r="E37" s="92"/>
      <c r="F37" s="92"/>
      <c r="J37" s="92"/>
      <c r="K37" s="92"/>
      <c r="L37" s="92"/>
      <c r="M37" s="92"/>
      <c r="N37" s="92"/>
      <c r="O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2"/>
      <c r="BR37" s="92"/>
      <c r="BS37" s="92"/>
      <c r="BT37" s="92"/>
      <c r="BU37" s="92"/>
      <c r="BV37" s="92"/>
      <c r="BW37" s="92"/>
      <c r="BX37" s="92"/>
      <c r="BY37" s="92"/>
      <c r="BZ37" s="92"/>
      <c r="CA37" s="92"/>
      <c r="CB37" s="92"/>
      <c r="CC37" s="92"/>
      <c r="CD37" s="92"/>
      <c r="CE37" s="92"/>
      <c r="CF37" s="92"/>
      <c r="CG37" s="92"/>
      <c r="CH37" s="92"/>
      <c r="CI37" s="92"/>
      <c r="CJ37" s="92"/>
      <c r="CK37" s="92"/>
      <c r="CL37" s="92"/>
    </row>
    <row r="38" spans="1:101" s="68" customFormat="1" ht="15.75" hidden="1" customHeight="1" x14ac:dyDescent="0.2">
      <c r="A38" s="92" t="s">
        <v>143</v>
      </c>
      <c r="B38" s="92"/>
      <c r="C38" s="92"/>
      <c r="D38" s="92"/>
      <c r="E38" s="92"/>
      <c r="F38" s="92"/>
      <c r="J38" s="92"/>
      <c r="K38" s="92"/>
      <c r="L38" s="92"/>
      <c r="M38" s="92"/>
      <c r="N38" s="92"/>
      <c r="O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2"/>
      <c r="BR38" s="92"/>
      <c r="BS38" s="92"/>
      <c r="BT38" s="92"/>
      <c r="BU38" s="92"/>
      <c r="BV38" s="92"/>
      <c r="BW38" s="92"/>
      <c r="BX38" s="92"/>
      <c r="BY38" s="92"/>
      <c r="BZ38" s="92"/>
      <c r="CA38" s="92"/>
      <c r="CB38" s="92"/>
      <c r="CC38" s="92"/>
      <c r="CD38" s="92"/>
      <c r="CE38" s="92"/>
      <c r="CF38" s="92"/>
      <c r="CG38" s="92"/>
      <c r="CH38" s="92"/>
      <c r="CI38" s="92"/>
      <c r="CJ38" s="92"/>
      <c r="CK38" s="92"/>
      <c r="CL38" s="92"/>
    </row>
    <row r="39" spans="1:101" s="68" customFormat="1" ht="15.75" hidden="1" customHeight="1" x14ac:dyDescent="0.2">
      <c r="A39" s="92" t="s">
        <v>144</v>
      </c>
      <c r="B39" s="92"/>
      <c r="C39" s="92"/>
      <c r="D39" s="92"/>
      <c r="E39" s="92"/>
      <c r="F39" s="92"/>
      <c r="J39" s="92"/>
      <c r="K39" s="92"/>
      <c r="L39" s="92"/>
      <c r="M39" s="92"/>
      <c r="N39" s="92"/>
      <c r="O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row>
    <row r="40" spans="1:101" s="68" customFormat="1" ht="15.75" hidden="1" customHeight="1" x14ac:dyDescent="0.2">
      <c r="A40" s="92" t="s">
        <v>145</v>
      </c>
      <c r="B40" s="92"/>
      <c r="C40" s="92"/>
      <c r="D40" s="92"/>
      <c r="E40" s="92"/>
      <c r="F40" s="92"/>
      <c r="J40" s="92"/>
      <c r="K40" s="92"/>
      <c r="L40" s="92"/>
      <c r="M40" s="92"/>
      <c r="N40" s="92"/>
      <c r="O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row>
    <row r="41" spans="1:101" s="68" customFormat="1" ht="15.75" hidden="1" customHeight="1" x14ac:dyDescent="0.2">
      <c r="A41" s="92" t="s">
        <v>146</v>
      </c>
      <c r="B41" s="92"/>
      <c r="C41" s="92"/>
      <c r="D41" s="92"/>
      <c r="E41" s="92"/>
      <c r="F41" s="92"/>
      <c r="J41" s="92"/>
      <c r="K41" s="92"/>
      <c r="L41" s="92"/>
      <c r="M41" s="92"/>
      <c r="N41" s="92"/>
      <c r="O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row>
    <row r="42" spans="1:101" s="68" customFormat="1" ht="15.75" hidden="1" customHeight="1" x14ac:dyDescent="0.2">
      <c r="A42" s="92" t="s">
        <v>147</v>
      </c>
      <c r="B42" s="92"/>
      <c r="C42" s="92"/>
      <c r="D42" s="92"/>
      <c r="E42" s="92"/>
      <c r="F42" s="92"/>
      <c r="J42" s="92"/>
      <c r="K42" s="92"/>
      <c r="L42" s="92"/>
      <c r="M42" s="92"/>
      <c r="N42" s="92"/>
      <c r="O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2"/>
      <c r="BR42" s="92"/>
      <c r="BS42" s="92"/>
      <c r="BT42" s="92"/>
      <c r="BU42" s="92"/>
      <c r="BV42" s="92"/>
      <c r="BW42" s="92"/>
      <c r="BX42" s="92"/>
      <c r="BY42" s="92"/>
      <c r="BZ42" s="92"/>
      <c r="CA42" s="92"/>
      <c r="CB42" s="92"/>
      <c r="CC42" s="92"/>
      <c r="CD42" s="92"/>
      <c r="CE42" s="92"/>
      <c r="CF42" s="92"/>
      <c r="CG42" s="92"/>
      <c r="CH42" s="92"/>
      <c r="CI42" s="92"/>
      <c r="CJ42" s="92"/>
      <c r="CK42" s="92"/>
      <c r="CL42" s="92"/>
    </row>
    <row r="43" spans="1:101" s="68" customFormat="1" ht="15.75" hidden="1" customHeight="1" x14ac:dyDescent="0.2">
      <c r="A43" s="92"/>
      <c r="B43" s="92"/>
      <c r="C43" s="92"/>
      <c r="D43" s="92"/>
      <c r="E43" s="92"/>
      <c r="F43" s="92"/>
      <c r="J43" s="92"/>
      <c r="K43" s="92"/>
      <c r="L43" s="92"/>
      <c r="M43" s="92"/>
      <c r="N43" s="92"/>
      <c r="O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2"/>
      <c r="BR43" s="92"/>
      <c r="BS43" s="92"/>
      <c r="BT43" s="92"/>
      <c r="BU43" s="92"/>
      <c r="BV43" s="92"/>
      <c r="BW43" s="92"/>
      <c r="BX43" s="92"/>
      <c r="BY43" s="92"/>
      <c r="BZ43" s="92"/>
      <c r="CA43" s="92"/>
      <c r="CB43" s="92"/>
      <c r="CC43" s="92"/>
      <c r="CD43" s="92"/>
      <c r="CE43" s="92"/>
      <c r="CF43" s="92"/>
      <c r="CG43" s="92"/>
      <c r="CH43" s="92"/>
      <c r="CI43" s="92"/>
      <c r="CJ43" s="92"/>
      <c r="CK43" s="92"/>
      <c r="CL43" s="92"/>
    </row>
    <row r="44" spans="1:101" s="68" customFormat="1" ht="15.75" hidden="1" customHeight="1" x14ac:dyDescent="0.2">
      <c r="A44" s="92"/>
      <c r="B44" s="92"/>
      <c r="C44" s="92"/>
      <c r="D44" s="92"/>
      <c r="E44" s="92"/>
      <c r="F44" s="92"/>
      <c r="J44" s="92"/>
      <c r="K44" s="92"/>
      <c r="L44" s="92"/>
      <c r="M44" s="92"/>
      <c r="N44" s="92"/>
      <c r="O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2"/>
      <c r="BR44" s="92"/>
      <c r="BS44" s="92"/>
      <c r="BT44" s="92"/>
      <c r="BU44" s="92"/>
      <c r="BV44" s="92"/>
      <c r="BW44" s="92"/>
      <c r="BX44" s="92"/>
      <c r="BY44" s="92"/>
      <c r="BZ44" s="92"/>
      <c r="CA44" s="92"/>
      <c r="CB44" s="92"/>
      <c r="CC44" s="92"/>
      <c r="CD44" s="92"/>
      <c r="CE44" s="92"/>
      <c r="CF44" s="92"/>
      <c r="CG44" s="92"/>
      <c r="CH44" s="92"/>
      <c r="CI44" s="92"/>
      <c r="CJ44" s="92"/>
      <c r="CK44" s="92"/>
      <c r="CL44" s="92"/>
    </row>
    <row r="45" spans="1:101" s="68" customFormat="1" ht="15.75" hidden="1" customHeight="1" x14ac:dyDescent="0.2">
      <c r="A45" s="92"/>
      <c r="B45" s="92"/>
      <c r="C45" s="92"/>
      <c r="D45" s="92"/>
      <c r="E45" s="92"/>
      <c r="F45" s="92"/>
      <c r="J45" s="92"/>
      <c r="K45" s="92"/>
      <c r="L45" s="92"/>
      <c r="M45" s="92"/>
      <c r="N45" s="92"/>
      <c r="O45" s="92"/>
      <c r="Q45" s="92"/>
      <c r="R45" s="92" t="s">
        <v>148</v>
      </c>
      <c r="S45" s="92"/>
      <c r="T45" s="92"/>
      <c r="U45" s="92"/>
      <c r="V45" s="92"/>
      <c r="W45" s="92"/>
      <c r="X45" s="92"/>
      <c r="Y45" s="92"/>
      <c r="Z45" s="92" t="s">
        <v>149</v>
      </c>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row>
    <row r="46" spans="1:101" s="68" customFormat="1" ht="33.75" hidden="1" customHeight="1" x14ac:dyDescent="0.2">
      <c r="A46" s="91"/>
      <c r="B46" s="91"/>
      <c r="C46" s="91">
        <v>2003</v>
      </c>
      <c r="D46" s="91" t="s">
        <v>150</v>
      </c>
      <c r="E46" s="91" t="s">
        <v>151</v>
      </c>
      <c r="F46" s="91" t="s">
        <v>152</v>
      </c>
      <c r="G46" s="77"/>
      <c r="H46" s="77"/>
      <c r="I46" s="77"/>
      <c r="J46" s="91">
        <f>C46+1</f>
        <v>2004</v>
      </c>
      <c r="K46" s="91" t="s">
        <v>150</v>
      </c>
      <c r="L46" s="91" t="s">
        <v>151</v>
      </c>
      <c r="M46" s="91" t="s">
        <v>152</v>
      </c>
      <c r="N46" s="91"/>
      <c r="O46" s="91"/>
      <c r="P46" s="77"/>
      <c r="Q46" s="91">
        <f>J46+1</f>
        <v>2005</v>
      </c>
      <c r="R46" s="91" t="s">
        <v>150</v>
      </c>
      <c r="S46" s="91" t="s">
        <v>151</v>
      </c>
      <c r="T46" s="91" t="s">
        <v>152</v>
      </c>
      <c r="U46" s="91"/>
      <c r="V46" s="91"/>
      <c r="W46" s="91"/>
      <c r="X46" s="91">
        <f>Q46+1</f>
        <v>2006</v>
      </c>
      <c r="Y46" s="91" t="s">
        <v>150</v>
      </c>
      <c r="Z46" s="91" t="s">
        <v>151</v>
      </c>
      <c r="AA46" s="91" t="s">
        <v>152</v>
      </c>
      <c r="AB46" s="91"/>
      <c r="AC46" s="91"/>
      <c r="AD46" s="91"/>
      <c r="AE46" s="91">
        <f>X46+1</f>
        <v>2007</v>
      </c>
      <c r="AF46" s="91" t="s">
        <v>150</v>
      </c>
      <c r="AG46" s="91" t="s">
        <v>151</v>
      </c>
      <c r="AH46" s="91" t="s">
        <v>152</v>
      </c>
      <c r="AI46" s="91"/>
      <c r="AJ46" s="91"/>
      <c r="AK46" s="91"/>
      <c r="AL46" s="91">
        <f>AE46+1</f>
        <v>2008</v>
      </c>
      <c r="AM46" s="91" t="s">
        <v>150</v>
      </c>
      <c r="AN46" s="91" t="s">
        <v>151</v>
      </c>
      <c r="AO46" s="91" t="s">
        <v>152</v>
      </c>
      <c r="AP46" s="91"/>
      <c r="AQ46" s="91"/>
      <c r="AR46" s="91"/>
      <c r="AS46" s="91">
        <f>AL46+1</f>
        <v>2009</v>
      </c>
      <c r="AT46" s="91" t="s">
        <v>150</v>
      </c>
      <c r="AU46" s="91" t="s">
        <v>151</v>
      </c>
      <c r="AV46" s="91" t="s">
        <v>152</v>
      </c>
      <c r="AW46" s="91"/>
      <c r="AX46" s="91"/>
      <c r="AY46" s="91"/>
      <c r="AZ46" s="91">
        <f>AS46+1</f>
        <v>2010</v>
      </c>
      <c r="BA46" s="91" t="s">
        <v>150</v>
      </c>
      <c r="BB46" s="91" t="s">
        <v>151</v>
      </c>
      <c r="BC46" s="91" t="s">
        <v>152</v>
      </c>
      <c r="BD46" s="91"/>
      <c r="BE46" s="91"/>
      <c r="BF46" s="91"/>
      <c r="BG46" s="91">
        <f>AZ46+1</f>
        <v>2011</v>
      </c>
      <c r="BH46" s="91" t="s">
        <v>150</v>
      </c>
      <c r="BI46" s="91" t="s">
        <v>151</v>
      </c>
      <c r="BJ46" s="91" t="s">
        <v>152</v>
      </c>
      <c r="BK46" s="91"/>
      <c r="BL46" s="91"/>
      <c r="BM46" s="91"/>
      <c r="BN46" s="91">
        <f>BG46+1</f>
        <v>2012</v>
      </c>
      <c r="BO46" s="91" t="s">
        <v>150</v>
      </c>
      <c r="BP46" s="91" t="s">
        <v>151</v>
      </c>
      <c r="BQ46" s="91" t="s">
        <v>152</v>
      </c>
      <c r="BR46" s="91"/>
      <c r="BS46" s="91"/>
      <c r="BT46" s="91"/>
      <c r="BU46" s="91">
        <f>BN46+1</f>
        <v>2013</v>
      </c>
      <c r="BV46" s="91" t="s">
        <v>150</v>
      </c>
      <c r="BW46" s="91" t="s">
        <v>151</v>
      </c>
      <c r="BX46" s="91" t="s">
        <v>152</v>
      </c>
      <c r="BY46" s="91"/>
      <c r="BZ46" s="91"/>
      <c r="CA46" s="91"/>
      <c r="CB46" s="91">
        <f>BU46+1</f>
        <v>2014</v>
      </c>
      <c r="CC46" s="91" t="s">
        <v>150</v>
      </c>
      <c r="CD46" s="91" t="s">
        <v>151</v>
      </c>
      <c r="CE46" s="91" t="s">
        <v>152</v>
      </c>
      <c r="CF46" s="91"/>
      <c r="CG46" s="91"/>
      <c r="CH46" s="91"/>
      <c r="CI46" s="91">
        <f>CB46+1</f>
        <v>2015</v>
      </c>
      <c r="CJ46" s="91" t="s">
        <v>150</v>
      </c>
      <c r="CK46" s="91" t="s">
        <v>151</v>
      </c>
      <c r="CL46" s="91" t="s">
        <v>152</v>
      </c>
    </row>
    <row r="47" spans="1:101" s="72" customFormat="1" ht="51" hidden="1" customHeight="1" x14ac:dyDescent="0.2">
      <c r="A47" s="78"/>
      <c r="B47" s="78" t="s">
        <v>162</v>
      </c>
      <c r="C47" s="78"/>
      <c r="D47" s="78">
        <f>H58/C58</f>
        <v>6.8457166748971759E-2</v>
      </c>
      <c r="E47" s="78">
        <f>SUM(G58,I58)/C58</f>
        <v>9.8947131826987486E-2</v>
      </c>
      <c r="F47" s="78">
        <f>G58/C58</f>
        <v>0.10862445484380646</v>
      </c>
      <c r="G47" s="73"/>
      <c r="H47" s="73"/>
      <c r="I47" s="73"/>
      <c r="J47" s="78"/>
      <c r="K47" s="78">
        <f>O58/J58</f>
        <v>3.5856091694936996E-2</v>
      </c>
      <c r="L47" s="78">
        <f>SUM(N58,P58)/J58</f>
        <v>6.9154107895965794E-2</v>
      </c>
      <c r="M47" s="78">
        <f>N58/J58</f>
        <v>5.4358727256234647E-2</v>
      </c>
      <c r="N47" s="78"/>
      <c r="O47" s="78"/>
      <c r="P47" s="73"/>
      <c r="Q47" s="78"/>
      <c r="R47" s="78">
        <f>V58/Q58</f>
        <v>-4.1705153922423105E-2</v>
      </c>
      <c r="S47" s="78">
        <f>SUM(U58,W58)/Q58</f>
        <v>0.13667651241575812</v>
      </c>
      <c r="T47" s="78">
        <f>U58/Q58</f>
        <v>0.10190855550801148</v>
      </c>
      <c r="U47" s="78"/>
      <c r="V47" s="78"/>
      <c r="W47" s="78"/>
      <c r="X47" s="78"/>
      <c r="Y47" s="78">
        <f>AC58/X58</f>
        <v>3.3909998313466985E-2</v>
      </c>
      <c r="Z47" s="78">
        <f>SUM(AB58,AD58)/X58</f>
        <v>0.1031021522857125</v>
      </c>
      <c r="AA47" s="78">
        <f>AB58/X58</f>
        <v>9.1360200385108142E-2</v>
      </c>
      <c r="AB47" s="78"/>
      <c r="AC47" s="78"/>
      <c r="AD47" s="78"/>
      <c r="AE47" s="78"/>
      <c r="AF47" s="78">
        <f>AJ58/AE58</f>
        <v>4.7541003273248415E-2</v>
      </c>
      <c r="AG47" s="78">
        <f>SUM(AI58,AK58)/AE58</f>
        <v>4.4859810866383201E-2</v>
      </c>
      <c r="AH47" s="78">
        <f>AI58/AE58</f>
        <v>3.6871734776837334E-2</v>
      </c>
      <c r="AI47" s="78"/>
      <c r="AJ47" s="78"/>
      <c r="AK47" s="78"/>
      <c r="AL47" s="78"/>
      <c r="AM47" s="78">
        <f>AQ58/AL58</f>
        <v>-4.358311090041532E-2</v>
      </c>
      <c r="AN47" s="78">
        <f>SUM(AP58,AR58)/AL58</f>
        <v>-0.20660681566461953</v>
      </c>
      <c r="AO47" s="78">
        <f>AP58/AL58</f>
        <v>-0.23861544209200344</v>
      </c>
      <c r="AP47" s="78"/>
      <c r="AQ47" s="78"/>
      <c r="AR47" s="78"/>
      <c r="AS47" s="78"/>
      <c r="AT47" s="78">
        <f>AX58/AS58</f>
        <v>3.7038677746317944E-2</v>
      </c>
      <c r="AU47" s="78">
        <f>SUM(AW58,AY58)/AS58</f>
        <v>0.15162832095088088</v>
      </c>
      <c r="AV47" s="78">
        <f>AW58/AS58</f>
        <v>0.14061535656754839</v>
      </c>
      <c r="AW47" s="78"/>
      <c r="AX47" s="78"/>
      <c r="AY47" s="78"/>
      <c r="AZ47" s="78"/>
      <c r="BA47" s="78">
        <f>BE58/AZ58</f>
        <v>-1.4420192913454999E-3</v>
      </c>
      <c r="BB47" s="78">
        <f>SUM(BD58,BF58)/AZ58</f>
        <v>7.7705331348812925E-2</v>
      </c>
      <c r="BC47" s="78">
        <f>BD58/AZ58</f>
        <v>5.5938376123508785E-2</v>
      </c>
      <c r="BD47" s="78"/>
      <c r="BE47" s="78"/>
      <c r="BF47" s="78"/>
      <c r="BG47" s="78"/>
      <c r="BH47" s="78">
        <f>BL58/BG58</f>
        <v>-1.3601049354713315E-3</v>
      </c>
      <c r="BI47" s="78">
        <f>SUM(BK58,BM58)/BG58</f>
        <v>-6.0438638395797106E-2</v>
      </c>
      <c r="BJ47" s="78">
        <f>BK58/BG58</f>
        <v>-6.9539622226562278E-2</v>
      </c>
      <c r="BK47" s="78"/>
      <c r="BL47" s="78"/>
      <c r="BM47" s="78"/>
      <c r="BN47" s="78"/>
      <c r="BO47" s="78">
        <f>BS58/BN58</f>
        <v>1.6212831255411661E-3</v>
      </c>
      <c r="BP47" s="78">
        <f>SUM(BR58,BT58)/BN58</f>
        <v>7.1115560556353943E-2</v>
      </c>
      <c r="BQ47" s="78">
        <f>BR58/BN58</f>
        <v>6.7255065909503822E-2</v>
      </c>
      <c r="BR47" s="78"/>
      <c r="BS47" s="78"/>
      <c r="BT47" s="78"/>
      <c r="BU47" s="78"/>
      <c r="BV47" s="78">
        <f>BZ58/BU58</f>
        <v>-1.4337358817395958E-2</v>
      </c>
      <c r="BW47" s="78">
        <f>SUM(BY58,CA58)/BU58</f>
        <v>9.5311676698217926E-2</v>
      </c>
      <c r="BX47" s="78">
        <f>BY58/BU58</f>
        <v>8.9470178569232062E-2</v>
      </c>
      <c r="BY47" s="78"/>
      <c r="BZ47" s="78"/>
      <c r="CA47" s="78"/>
      <c r="CB47" s="78"/>
      <c r="CC47" s="78">
        <f>CG58/CB58</f>
        <v>-5.9533053211013515E-2</v>
      </c>
      <c r="CD47" s="78">
        <f>SUM(CF58,CH58)/CB58</f>
        <v>3.8347996170899068E-2</v>
      </c>
      <c r="CE47" s="78">
        <f>CF58/CB58</f>
        <v>3.0954376191417183E-2</v>
      </c>
      <c r="CF47" s="78"/>
      <c r="CG47" s="78"/>
      <c r="CH47" s="78"/>
      <c r="CI47" s="78"/>
      <c r="CJ47" s="78">
        <f>CN58/CI58</f>
        <v>-5.3084468815133512E-2</v>
      </c>
      <c r="CK47" s="78">
        <f>SUM(CM58,CO58)/CI58</f>
        <v>1.6652740979379705E-2</v>
      </c>
      <c r="CL47" s="78">
        <f>CM58/CI58</f>
        <v>1.0248552474914812E-2</v>
      </c>
    </row>
    <row r="48" spans="1:101" s="72" customFormat="1" ht="83.25" hidden="1" customHeight="1" x14ac:dyDescent="0.2">
      <c r="A48" s="78"/>
      <c r="B48" s="78" t="s">
        <v>163</v>
      </c>
      <c r="C48" s="78"/>
      <c r="D48" s="78">
        <f>H90/C90</f>
        <v>7.2583443364209518E-3</v>
      </c>
      <c r="E48" s="78">
        <f>SUM(G90,I90)/C90</f>
        <v>4.8874287050575935E-2</v>
      </c>
      <c r="F48" s="78">
        <f>G90/C90</f>
        <v>8.1822765585268575E-2</v>
      </c>
      <c r="G48" s="73"/>
      <c r="H48" s="73"/>
      <c r="I48" s="73"/>
      <c r="J48" s="78"/>
      <c r="K48" s="78">
        <f>O90/J90</f>
        <v>3.6221542948669258E-3</v>
      </c>
      <c r="L48" s="78">
        <f>SUM(N90,P90)/J90</f>
        <v>3.6998438786627792E-2</v>
      </c>
      <c r="M48" s="78">
        <f>N90/J90</f>
        <v>2.5514967224964533E-2</v>
      </c>
      <c r="N48" s="78"/>
      <c r="O48" s="78"/>
      <c r="P48" s="73"/>
      <c r="Q48" s="78"/>
      <c r="R48" s="78">
        <f>V90/Q90</f>
        <v>-3.9063045869123045E-3</v>
      </c>
      <c r="S48" s="78">
        <f>SUM(U90,W90)/Q90</f>
        <v>-7.1094959658040075E-3</v>
      </c>
      <c r="T48" s="78">
        <f>U90/Q90</f>
        <v>-5.1555716143616686E-3</v>
      </c>
      <c r="U48" s="78"/>
      <c r="V48" s="78"/>
      <c r="W48" s="78"/>
      <c r="X48" s="78"/>
      <c r="Y48" s="78">
        <f>AC90/X90</f>
        <v>3.150875624309794E-3</v>
      </c>
      <c r="Z48" s="78">
        <f>SUM(AB90,AD90)/X90</f>
        <v>5.6504793949364446E-2</v>
      </c>
      <c r="AA48" s="78">
        <f>AB90/X90</f>
        <v>3.7568580345659713E-2</v>
      </c>
      <c r="AB48" s="78"/>
      <c r="AC48" s="78"/>
      <c r="AD48" s="78"/>
      <c r="AE48" s="78"/>
      <c r="AF48" s="78">
        <f>AJ90/AE90</f>
        <v>4.7035149360544048E-3</v>
      </c>
      <c r="AG48" s="78">
        <f>SUM(AI90,AK90)/AE90</f>
        <v>1.1343391568557439E-2</v>
      </c>
      <c r="AH48" s="78">
        <f>AI90/AE90</f>
        <v>1.428156250784956E-2</v>
      </c>
      <c r="AI48" s="78"/>
      <c r="AJ48" s="78"/>
      <c r="AK48" s="78"/>
      <c r="AL48" s="78"/>
      <c r="AM48" s="78">
        <f>AQ90/AL90</f>
        <v>-4.7255517708739824E-3</v>
      </c>
      <c r="AN48" s="78">
        <f>SUM(AP90,AR90)/AL90</f>
        <v>-0.12346826058250722</v>
      </c>
      <c r="AO48" s="78">
        <f>AP90/AL90</f>
        <v>-0.12813636507254567</v>
      </c>
      <c r="AP48" s="78"/>
      <c r="AQ48" s="78"/>
      <c r="AR48" s="78"/>
      <c r="AS48" s="78"/>
      <c r="AT48" s="78">
        <f>AX90/AS90</f>
        <v>4.9363061613487856E-3</v>
      </c>
      <c r="AU48" s="78">
        <f>SUM(AW90,AY90)/AS90</f>
        <v>4.7862508891373702E-2</v>
      </c>
      <c r="AV48" s="78">
        <f>AW90/AS90</f>
        <v>5.6398456859223844E-2</v>
      </c>
      <c r="AW48" s="78"/>
      <c r="AX48" s="78"/>
      <c r="AY48" s="78"/>
      <c r="AZ48" s="78"/>
      <c r="BA48" s="78">
        <f>BE90/AZ90</f>
        <v>-4.6970031685911683E-4</v>
      </c>
      <c r="BB48" s="78">
        <f>SUM(BD90,BF90)/AZ90</f>
        <v>3.5818835747794847E-2</v>
      </c>
      <c r="BC48" s="78">
        <f>BD90/AZ90</f>
        <v>4.3852642614022705E-2</v>
      </c>
      <c r="BD48" s="78"/>
      <c r="BE48" s="78"/>
      <c r="BF48" s="78"/>
      <c r="BG48" s="78"/>
      <c r="BH48" s="78">
        <f>BL90/BG90</f>
        <v>-2.6709829313630203E-4</v>
      </c>
      <c r="BI48" s="78">
        <f>SUM(BK90,BM90)/BG90</f>
        <v>1.5630289283991405E-2</v>
      </c>
      <c r="BJ48" s="78">
        <f>BK90/BG90</f>
        <v>8.6919060006893729E-4</v>
      </c>
      <c r="BK48" s="78"/>
      <c r="BL48" s="78"/>
      <c r="BM48" s="78"/>
      <c r="BN48" s="78"/>
      <c r="BO48" s="78">
        <f>BS90/BN90</f>
        <v>4.1709491891248148E-5</v>
      </c>
      <c r="BP48" s="78">
        <f>SUM(BR90,BT90)/BN90</f>
        <v>3.8979585223384509E-2</v>
      </c>
      <c r="BQ48" s="78">
        <f>BR90/BN90</f>
        <v>3.3197124686509372E-2</v>
      </c>
      <c r="BR48" s="78"/>
      <c r="BS48" s="78"/>
      <c r="BT48" s="78"/>
      <c r="BU48" s="78"/>
      <c r="BV48" s="78">
        <f>BZ90/BU90</f>
        <v>-1.2325628582396241E-3</v>
      </c>
      <c r="BW48" s="78">
        <f>SUM(BY90,CA90)/BU90</f>
        <v>8.6900316159941662E-2</v>
      </c>
      <c r="BX48" s="78">
        <f>BY90/BU90</f>
        <v>7.7543204755274112E-2</v>
      </c>
      <c r="BY48" s="78"/>
      <c r="BZ48" s="78"/>
      <c r="CA48" s="78"/>
      <c r="CB48" s="78"/>
      <c r="CC48" s="78">
        <f>CG90/CB90</f>
        <v>-3.9213427283118002E-3</v>
      </c>
      <c r="CD48" s="78">
        <f>SUM(CF90,CH90)/CB90</f>
        <v>4.1577497924402261E-2</v>
      </c>
      <c r="CE48" s="78">
        <f>CF90/CB90</f>
        <v>4.2050184126758615E-2</v>
      </c>
      <c r="CF48" s="78"/>
      <c r="CG48" s="78"/>
      <c r="CH48" s="78"/>
      <c r="CI48" s="78"/>
      <c r="CJ48" s="78">
        <f>CN90/CI90</f>
        <v>-3.1435914868342268E-3</v>
      </c>
      <c r="CK48" s="78">
        <f>SUM(CM90,CO90)/CI90</f>
        <v>-2.2944268153309286E-2</v>
      </c>
      <c r="CL48" s="78">
        <f>CM90/CI90</f>
        <v>-1.9592749900279663E-2</v>
      </c>
    </row>
    <row r="49" spans="1:94" s="72" customFormat="1" ht="16.5" customHeight="1" x14ac:dyDescent="0.2">
      <c r="A49" s="79"/>
      <c r="B49" s="79"/>
      <c r="C49" s="79"/>
      <c r="D49" s="79"/>
      <c r="E49" s="79"/>
      <c r="F49" s="79"/>
      <c r="J49" s="79"/>
      <c r="K49" s="79"/>
      <c r="L49" s="79"/>
      <c r="M49" s="79"/>
      <c r="N49" s="79"/>
      <c r="O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79"/>
      <c r="BR49" s="79"/>
      <c r="BS49" s="79"/>
      <c r="BT49" s="79"/>
      <c r="BU49" s="79"/>
      <c r="BV49" s="79"/>
      <c r="BW49" s="79"/>
      <c r="BX49" s="79"/>
      <c r="BY49" s="79"/>
      <c r="BZ49" s="79"/>
      <c r="CA49" s="79"/>
      <c r="CB49" s="79"/>
      <c r="CC49" s="79"/>
      <c r="CD49" s="79"/>
      <c r="CE49" s="79"/>
      <c r="CF49" s="79"/>
      <c r="CG49" s="79"/>
      <c r="CH49" s="79"/>
      <c r="CI49" s="79"/>
      <c r="CJ49" s="79"/>
      <c r="CK49" s="79"/>
      <c r="CL49" s="79"/>
    </row>
    <row r="50" spans="1:94" s="69" customFormat="1" ht="79.5" customHeight="1" x14ac:dyDescent="0.2">
      <c r="A50" s="92" t="s">
        <v>53</v>
      </c>
      <c r="B50" s="92" t="s">
        <v>54</v>
      </c>
      <c r="C50" s="92" t="s">
        <v>55</v>
      </c>
      <c r="D50" s="92" t="s">
        <v>56</v>
      </c>
      <c r="E50" s="92" t="s">
        <v>56</v>
      </c>
      <c r="F50" s="92" t="s">
        <v>56</v>
      </c>
      <c r="G50" s="69" t="s">
        <v>56</v>
      </c>
      <c r="H50" s="69" t="s">
        <v>56</v>
      </c>
      <c r="I50" s="69" t="s">
        <v>56</v>
      </c>
      <c r="J50" s="92" t="s">
        <v>57</v>
      </c>
      <c r="K50" s="92" t="s">
        <v>58</v>
      </c>
      <c r="L50" s="92" t="s">
        <v>58</v>
      </c>
      <c r="M50" s="92" t="s">
        <v>58</v>
      </c>
      <c r="N50" s="92" t="s">
        <v>58</v>
      </c>
      <c r="O50" s="92" t="s">
        <v>58</v>
      </c>
      <c r="P50" s="69" t="s">
        <v>58</v>
      </c>
      <c r="Q50" s="92" t="s">
        <v>59</v>
      </c>
      <c r="R50" s="92" t="s">
        <v>60</v>
      </c>
      <c r="S50" s="92" t="s">
        <v>60</v>
      </c>
      <c r="T50" s="92" t="s">
        <v>60</v>
      </c>
      <c r="U50" s="92" t="s">
        <v>60</v>
      </c>
      <c r="V50" s="92" t="s">
        <v>60</v>
      </c>
      <c r="W50" s="92" t="s">
        <v>60</v>
      </c>
      <c r="X50" s="92" t="s">
        <v>61</v>
      </c>
      <c r="Y50" s="92" t="s">
        <v>62</v>
      </c>
      <c r="Z50" s="92" t="s">
        <v>62</v>
      </c>
      <c r="AA50" s="92" t="s">
        <v>62</v>
      </c>
      <c r="AB50" s="92" t="s">
        <v>62</v>
      </c>
      <c r="AC50" s="92" t="s">
        <v>62</v>
      </c>
      <c r="AD50" s="92" t="s">
        <v>62</v>
      </c>
      <c r="AE50" s="92" t="s">
        <v>63</v>
      </c>
      <c r="AF50" s="92" t="s">
        <v>64</v>
      </c>
      <c r="AG50" s="92" t="s">
        <v>64</v>
      </c>
      <c r="AH50" s="92" t="s">
        <v>64</v>
      </c>
      <c r="AI50" s="92" t="s">
        <v>64</v>
      </c>
      <c r="AJ50" s="92" t="s">
        <v>64</v>
      </c>
      <c r="AK50" s="92" t="s">
        <v>64</v>
      </c>
      <c r="AL50" s="92" t="s">
        <v>65</v>
      </c>
      <c r="AM50" s="92" t="s">
        <v>66</v>
      </c>
      <c r="AN50" s="92" t="s">
        <v>66</v>
      </c>
      <c r="AO50" s="92" t="s">
        <v>66</v>
      </c>
      <c r="AP50" s="92" t="s">
        <v>66</v>
      </c>
      <c r="AQ50" s="92" t="s">
        <v>66</v>
      </c>
      <c r="AR50" s="92" t="s">
        <v>66</v>
      </c>
      <c r="AS50" s="92" t="s">
        <v>67</v>
      </c>
      <c r="AT50" s="92" t="s">
        <v>68</v>
      </c>
      <c r="AU50" s="92" t="s">
        <v>68</v>
      </c>
      <c r="AV50" s="92" t="s">
        <v>68</v>
      </c>
      <c r="AW50" s="92" t="s">
        <v>68</v>
      </c>
      <c r="AX50" s="92" t="s">
        <v>68</v>
      </c>
      <c r="AY50" s="92" t="s">
        <v>68</v>
      </c>
      <c r="AZ50" s="92" t="s">
        <v>69</v>
      </c>
      <c r="BA50" s="92" t="s">
        <v>70</v>
      </c>
      <c r="BB50" s="92" t="s">
        <v>70</v>
      </c>
      <c r="BC50" s="92" t="s">
        <v>70</v>
      </c>
      <c r="BD50" s="92" t="s">
        <v>70</v>
      </c>
      <c r="BE50" s="92" t="s">
        <v>70</v>
      </c>
      <c r="BF50" s="92" t="s">
        <v>70</v>
      </c>
      <c r="BG50" s="92" t="s">
        <v>71</v>
      </c>
      <c r="BH50" s="92" t="s">
        <v>72</v>
      </c>
      <c r="BI50" s="92" t="s">
        <v>72</v>
      </c>
      <c r="BJ50" s="92" t="s">
        <v>72</v>
      </c>
      <c r="BK50" s="92" t="s">
        <v>72</v>
      </c>
      <c r="BL50" s="92" t="s">
        <v>72</v>
      </c>
      <c r="BM50" s="92" t="s">
        <v>72</v>
      </c>
      <c r="BN50" s="92" t="s">
        <v>73</v>
      </c>
      <c r="BO50" s="92" t="s">
        <v>74</v>
      </c>
      <c r="BP50" s="92" t="s">
        <v>74</v>
      </c>
      <c r="BQ50" s="92" t="s">
        <v>74</v>
      </c>
      <c r="BR50" s="92" t="s">
        <v>74</v>
      </c>
      <c r="BS50" s="92" t="s">
        <v>74</v>
      </c>
      <c r="BT50" s="92" t="s">
        <v>74</v>
      </c>
      <c r="BU50" s="92" t="s">
        <v>75</v>
      </c>
      <c r="BV50" s="92" t="s">
        <v>76</v>
      </c>
      <c r="BW50" s="92" t="s">
        <v>76</v>
      </c>
      <c r="BX50" s="92" t="s">
        <v>76</v>
      </c>
      <c r="BY50" s="92" t="s">
        <v>76</v>
      </c>
      <c r="BZ50" s="92" t="s">
        <v>76</v>
      </c>
      <c r="CA50" s="92" t="s">
        <v>76</v>
      </c>
      <c r="CB50" s="92" t="s">
        <v>77</v>
      </c>
      <c r="CC50" s="92" t="s">
        <v>78</v>
      </c>
      <c r="CD50" s="92" t="s">
        <v>78</v>
      </c>
      <c r="CE50" s="92" t="s">
        <v>78</v>
      </c>
      <c r="CF50" s="92" t="s">
        <v>78</v>
      </c>
      <c r="CG50" s="92" t="s">
        <v>78</v>
      </c>
      <c r="CH50" s="92" t="s">
        <v>78</v>
      </c>
      <c r="CI50" s="92" t="s">
        <v>79</v>
      </c>
      <c r="CJ50" s="92" t="s">
        <v>80</v>
      </c>
      <c r="CK50" s="92" t="s">
        <v>80</v>
      </c>
      <c r="CL50" s="92" t="s">
        <v>80</v>
      </c>
      <c r="CM50" s="69" t="s">
        <v>80</v>
      </c>
      <c r="CN50" s="69" t="s">
        <v>80</v>
      </c>
      <c r="CO50" s="69" t="s">
        <v>80</v>
      </c>
      <c r="CP50" s="69" t="s">
        <v>81</v>
      </c>
    </row>
    <row r="51" spans="1:94" s="69" customFormat="1" ht="79.5" customHeight="1" x14ac:dyDescent="0.2">
      <c r="A51" s="92" t="s">
        <v>53</v>
      </c>
      <c r="B51" s="92" t="s">
        <v>54</v>
      </c>
      <c r="C51" s="92" t="s">
        <v>55</v>
      </c>
      <c r="D51" s="92" t="s">
        <v>82</v>
      </c>
      <c r="E51" s="92" t="s">
        <v>83</v>
      </c>
      <c r="F51" s="92" t="s">
        <v>83</v>
      </c>
      <c r="G51" s="69" t="s">
        <v>83</v>
      </c>
      <c r="H51" s="69" t="s">
        <v>83</v>
      </c>
      <c r="I51" s="69" t="s">
        <v>83</v>
      </c>
      <c r="J51" s="92" t="s">
        <v>57</v>
      </c>
      <c r="K51" s="92" t="s">
        <v>82</v>
      </c>
      <c r="L51" s="92" t="s">
        <v>83</v>
      </c>
      <c r="M51" s="92" t="s">
        <v>83</v>
      </c>
      <c r="N51" s="92" t="s">
        <v>83</v>
      </c>
      <c r="O51" s="92" t="s">
        <v>83</v>
      </c>
      <c r="P51" s="69" t="s">
        <v>83</v>
      </c>
      <c r="Q51" s="92" t="s">
        <v>59</v>
      </c>
      <c r="R51" s="92" t="s">
        <v>82</v>
      </c>
      <c r="S51" s="92" t="s">
        <v>83</v>
      </c>
      <c r="T51" s="92" t="s">
        <v>83</v>
      </c>
      <c r="U51" s="92" t="s">
        <v>83</v>
      </c>
      <c r="V51" s="92" t="s">
        <v>83</v>
      </c>
      <c r="W51" s="92" t="s">
        <v>83</v>
      </c>
      <c r="X51" s="92" t="s">
        <v>61</v>
      </c>
      <c r="Y51" s="92" t="s">
        <v>82</v>
      </c>
      <c r="Z51" s="92" t="s">
        <v>83</v>
      </c>
      <c r="AA51" s="92" t="s">
        <v>83</v>
      </c>
      <c r="AB51" s="92" t="s">
        <v>83</v>
      </c>
      <c r="AC51" s="92" t="s">
        <v>83</v>
      </c>
      <c r="AD51" s="92" t="s">
        <v>83</v>
      </c>
      <c r="AE51" s="92" t="s">
        <v>63</v>
      </c>
      <c r="AF51" s="92" t="s">
        <v>82</v>
      </c>
      <c r="AG51" s="92" t="s">
        <v>83</v>
      </c>
      <c r="AH51" s="92" t="s">
        <v>83</v>
      </c>
      <c r="AI51" s="92" t="s">
        <v>83</v>
      </c>
      <c r="AJ51" s="92" t="s">
        <v>83</v>
      </c>
      <c r="AK51" s="92" t="s">
        <v>83</v>
      </c>
      <c r="AL51" s="92" t="s">
        <v>65</v>
      </c>
      <c r="AM51" s="92" t="s">
        <v>82</v>
      </c>
      <c r="AN51" s="92" t="s">
        <v>83</v>
      </c>
      <c r="AO51" s="92" t="s">
        <v>83</v>
      </c>
      <c r="AP51" s="92" t="s">
        <v>83</v>
      </c>
      <c r="AQ51" s="92" t="s">
        <v>83</v>
      </c>
      <c r="AR51" s="92" t="s">
        <v>83</v>
      </c>
      <c r="AS51" s="92" t="s">
        <v>67</v>
      </c>
      <c r="AT51" s="92" t="s">
        <v>82</v>
      </c>
      <c r="AU51" s="92" t="s">
        <v>83</v>
      </c>
      <c r="AV51" s="92" t="s">
        <v>83</v>
      </c>
      <c r="AW51" s="92" t="s">
        <v>83</v>
      </c>
      <c r="AX51" s="92" t="s">
        <v>83</v>
      </c>
      <c r="AY51" s="92" t="s">
        <v>83</v>
      </c>
      <c r="AZ51" s="92" t="s">
        <v>69</v>
      </c>
      <c r="BA51" s="92" t="s">
        <v>82</v>
      </c>
      <c r="BB51" s="92" t="s">
        <v>83</v>
      </c>
      <c r="BC51" s="92" t="s">
        <v>83</v>
      </c>
      <c r="BD51" s="92" t="s">
        <v>83</v>
      </c>
      <c r="BE51" s="92" t="s">
        <v>83</v>
      </c>
      <c r="BF51" s="92" t="s">
        <v>83</v>
      </c>
      <c r="BG51" s="92" t="s">
        <v>71</v>
      </c>
      <c r="BH51" s="92" t="s">
        <v>82</v>
      </c>
      <c r="BI51" s="92" t="s">
        <v>83</v>
      </c>
      <c r="BJ51" s="92" t="s">
        <v>83</v>
      </c>
      <c r="BK51" s="92" t="s">
        <v>83</v>
      </c>
      <c r="BL51" s="92" t="s">
        <v>83</v>
      </c>
      <c r="BM51" s="92" t="s">
        <v>83</v>
      </c>
      <c r="BN51" s="92" t="s">
        <v>73</v>
      </c>
      <c r="BO51" s="92" t="s">
        <v>82</v>
      </c>
      <c r="BP51" s="92" t="s">
        <v>83</v>
      </c>
      <c r="BQ51" s="92" t="s">
        <v>83</v>
      </c>
      <c r="BR51" s="92" t="s">
        <v>83</v>
      </c>
      <c r="BS51" s="92" t="s">
        <v>83</v>
      </c>
      <c r="BT51" s="92" t="s">
        <v>83</v>
      </c>
      <c r="BU51" s="92" t="s">
        <v>75</v>
      </c>
      <c r="BV51" s="92" t="s">
        <v>82</v>
      </c>
      <c r="BW51" s="92" t="s">
        <v>83</v>
      </c>
      <c r="BX51" s="92" t="s">
        <v>83</v>
      </c>
      <c r="BY51" s="92" t="s">
        <v>83</v>
      </c>
      <c r="BZ51" s="92" t="s">
        <v>83</v>
      </c>
      <c r="CA51" s="92" t="s">
        <v>83</v>
      </c>
      <c r="CB51" s="92" t="s">
        <v>77</v>
      </c>
      <c r="CC51" s="92" t="s">
        <v>82</v>
      </c>
      <c r="CD51" s="92" t="s">
        <v>83</v>
      </c>
      <c r="CE51" s="92" t="s">
        <v>83</v>
      </c>
      <c r="CF51" s="92" t="s">
        <v>83</v>
      </c>
      <c r="CG51" s="92" t="s">
        <v>83</v>
      </c>
      <c r="CH51" s="92" t="s">
        <v>83</v>
      </c>
      <c r="CI51" s="92" t="s">
        <v>79</v>
      </c>
      <c r="CJ51" s="92" t="s">
        <v>82</v>
      </c>
      <c r="CK51" s="92" t="s">
        <v>83</v>
      </c>
      <c r="CL51" s="92" t="s">
        <v>83</v>
      </c>
      <c r="CM51" s="69" t="s">
        <v>83</v>
      </c>
      <c r="CN51" s="69" t="s">
        <v>83</v>
      </c>
      <c r="CO51" s="69" t="s">
        <v>83</v>
      </c>
      <c r="CP51" s="69" t="s">
        <v>81</v>
      </c>
    </row>
    <row r="52" spans="1:94" s="69" customFormat="1" ht="79.5" hidden="1" customHeight="1" x14ac:dyDescent="0.2">
      <c r="A52" s="92" t="s">
        <v>53</v>
      </c>
      <c r="B52" s="92" t="s">
        <v>54</v>
      </c>
      <c r="C52" s="92" t="s">
        <v>55</v>
      </c>
      <c r="D52" s="92" t="s">
        <v>82</v>
      </c>
      <c r="E52" s="92" t="s">
        <v>84</v>
      </c>
      <c r="F52" s="92" t="s">
        <v>85</v>
      </c>
      <c r="G52" s="69" t="s">
        <v>85</v>
      </c>
      <c r="H52" s="69" t="s">
        <v>85</v>
      </c>
      <c r="I52" s="69" t="s">
        <v>85</v>
      </c>
      <c r="J52" s="92" t="s">
        <v>57</v>
      </c>
      <c r="K52" s="92" t="s">
        <v>82</v>
      </c>
      <c r="L52" s="92" t="s">
        <v>84</v>
      </c>
      <c r="M52" s="92" t="s">
        <v>85</v>
      </c>
      <c r="N52" s="92" t="s">
        <v>85</v>
      </c>
      <c r="O52" s="92" t="s">
        <v>85</v>
      </c>
      <c r="P52" s="69" t="s">
        <v>85</v>
      </c>
      <c r="Q52" s="92" t="s">
        <v>59</v>
      </c>
      <c r="R52" s="92" t="s">
        <v>82</v>
      </c>
      <c r="S52" s="92" t="s">
        <v>84</v>
      </c>
      <c r="T52" s="92" t="s">
        <v>85</v>
      </c>
      <c r="U52" s="92" t="s">
        <v>85</v>
      </c>
      <c r="V52" s="92" t="s">
        <v>85</v>
      </c>
      <c r="W52" s="92" t="s">
        <v>85</v>
      </c>
      <c r="X52" s="92" t="s">
        <v>61</v>
      </c>
      <c r="Y52" s="92" t="s">
        <v>82</v>
      </c>
      <c r="Z52" s="92" t="s">
        <v>84</v>
      </c>
      <c r="AA52" s="92" t="s">
        <v>85</v>
      </c>
      <c r="AB52" s="92" t="s">
        <v>85</v>
      </c>
      <c r="AC52" s="92" t="s">
        <v>85</v>
      </c>
      <c r="AD52" s="92" t="s">
        <v>85</v>
      </c>
      <c r="AE52" s="92" t="s">
        <v>63</v>
      </c>
      <c r="AF52" s="92" t="s">
        <v>82</v>
      </c>
      <c r="AG52" s="92" t="s">
        <v>84</v>
      </c>
      <c r="AH52" s="92" t="s">
        <v>85</v>
      </c>
      <c r="AI52" s="92" t="s">
        <v>85</v>
      </c>
      <c r="AJ52" s="92" t="s">
        <v>85</v>
      </c>
      <c r="AK52" s="92" t="s">
        <v>85</v>
      </c>
      <c r="AL52" s="92" t="s">
        <v>65</v>
      </c>
      <c r="AM52" s="92" t="s">
        <v>82</v>
      </c>
      <c r="AN52" s="92" t="s">
        <v>84</v>
      </c>
      <c r="AO52" s="92" t="s">
        <v>85</v>
      </c>
      <c r="AP52" s="92" t="s">
        <v>85</v>
      </c>
      <c r="AQ52" s="92" t="s">
        <v>85</v>
      </c>
      <c r="AR52" s="92" t="s">
        <v>85</v>
      </c>
      <c r="AS52" s="92" t="s">
        <v>67</v>
      </c>
      <c r="AT52" s="92" t="s">
        <v>82</v>
      </c>
      <c r="AU52" s="92" t="s">
        <v>84</v>
      </c>
      <c r="AV52" s="92" t="s">
        <v>85</v>
      </c>
      <c r="AW52" s="92" t="s">
        <v>85</v>
      </c>
      <c r="AX52" s="92" t="s">
        <v>85</v>
      </c>
      <c r="AY52" s="92" t="s">
        <v>85</v>
      </c>
      <c r="AZ52" s="92" t="s">
        <v>69</v>
      </c>
      <c r="BA52" s="92" t="s">
        <v>82</v>
      </c>
      <c r="BB52" s="92" t="s">
        <v>84</v>
      </c>
      <c r="BC52" s="92" t="s">
        <v>85</v>
      </c>
      <c r="BD52" s="92" t="s">
        <v>85</v>
      </c>
      <c r="BE52" s="92" t="s">
        <v>85</v>
      </c>
      <c r="BF52" s="92" t="s">
        <v>85</v>
      </c>
      <c r="BG52" s="92" t="s">
        <v>71</v>
      </c>
      <c r="BH52" s="92" t="s">
        <v>82</v>
      </c>
      <c r="BI52" s="92" t="s">
        <v>84</v>
      </c>
      <c r="BJ52" s="92" t="s">
        <v>85</v>
      </c>
      <c r="BK52" s="92" t="s">
        <v>85</v>
      </c>
      <c r="BL52" s="92" t="s">
        <v>85</v>
      </c>
      <c r="BM52" s="92" t="s">
        <v>85</v>
      </c>
      <c r="BN52" s="92" t="s">
        <v>73</v>
      </c>
      <c r="BO52" s="92" t="s">
        <v>82</v>
      </c>
      <c r="BP52" s="92" t="s">
        <v>84</v>
      </c>
      <c r="BQ52" s="92" t="s">
        <v>85</v>
      </c>
      <c r="BR52" s="92" t="s">
        <v>85</v>
      </c>
      <c r="BS52" s="92" t="s">
        <v>85</v>
      </c>
      <c r="BT52" s="92" t="s">
        <v>85</v>
      </c>
      <c r="BU52" s="92" t="s">
        <v>75</v>
      </c>
      <c r="BV52" s="92" t="s">
        <v>82</v>
      </c>
      <c r="BW52" s="92" t="s">
        <v>84</v>
      </c>
      <c r="BX52" s="92" t="s">
        <v>85</v>
      </c>
      <c r="BY52" s="92" t="s">
        <v>85</v>
      </c>
      <c r="BZ52" s="92" t="s">
        <v>85</v>
      </c>
      <c r="CA52" s="92" t="s">
        <v>85</v>
      </c>
      <c r="CB52" s="92" t="s">
        <v>77</v>
      </c>
      <c r="CC52" s="92" t="s">
        <v>82</v>
      </c>
      <c r="CD52" s="92" t="s">
        <v>84</v>
      </c>
      <c r="CE52" s="92" t="s">
        <v>85</v>
      </c>
      <c r="CF52" s="92" t="s">
        <v>85</v>
      </c>
      <c r="CG52" s="92" t="s">
        <v>85</v>
      </c>
      <c r="CH52" s="92" t="s">
        <v>85</v>
      </c>
      <c r="CI52" s="92" t="s">
        <v>79</v>
      </c>
      <c r="CJ52" s="92" t="s">
        <v>82</v>
      </c>
      <c r="CK52" s="92" t="s">
        <v>84</v>
      </c>
      <c r="CL52" s="92" t="s">
        <v>85</v>
      </c>
      <c r="CM52" s="69" t="s">
        <v>85</v>
      </c>
      <c r="CN52" s="69" t="s">
        <v>85</v>
      </c>
      <c r="CO52" s="69" t="s">
        <v>85</v>
      </c>
      <c r="CP52" s="69" t="s">
        <v>81</v>
      </c>
    </row>
    <row r="53" spans="1:94" s="69" customFormat="1" ht="79.5" customHeight="1" x14ac:dyDescent="0.2">
      <c r="A53" s="92" t="s">
        <v>53</v>
      </c>
      <c r="B53" s="92" t="s">
        <v>54</v>
      </c>
      <c r="C53" s="92" t="s">
        <v>55</v>
      </c>
      <c r="D53" s="92" t="s">
        <v>82</v>
      </c>
      <c r="E53" s="92" t="s">
        <v>84</v>
      </c>
      <c r="F53" s="92" t="s">
        <v>86</v>
      </c>
      <c r="G53" s="69" t="s">
        <v>87</v>
      </c>
      <c r="H53" s="69" t="s">
        <v>88</v>
      </c>
      <c r="I53" s="69" t="s">
        <v>89</v>
      </c>
      <c r="J53" s="92" t="s">
        <v>57</v>
      </c>
      <c r="K53" s="92" t="s">
        <v>82</v>
      </c>
      <c r="L53" s="92" t="s">
        <v>84</v>
      </c>
      <c r="M53" s="92" t="s">
        <v>86</v>
      </c>
      <c r="N53" s="92" t="s">
        <v>87</v>
      </c>
      <c r="O53" s="92" t="s">
        <v>88</v>
      </c>
      <c r="P53" s="69" t="s">
        <v>89</v>
      </c>
      <c r="Q53" s="92" t="s">
        <v>59</v>
      </c>
      <c r="R53" s="92" t="s">
        <v>82</v>
      </c>
      <c r="S53" s="92" t="s">
        <v>84</v>
      </c>
      <c r="T53" s="92" t="s">
        <v>86</v>
      </c>
      <c r="U53" s="92" t="s">
        <v>87</v>
      </c>
      <c r="V53" s="92" t="s">
        <v>88</v>
      </c>
      <c r="W53" s="92" t="s">
        <v>89</v>
      </c>
      <c r="X53" s="92" t="s">
        <v>61</v>
      </c>
      <c r="Y53" s="92" t="s">
        <v>82</v>
      </c>
      <c r="Z53" s="92" t="s">
        <v>84</v>
      </c>
      <c r="AA53" s="92" t="s">
        <v>86</v>
      </c>
      <c r="AB53" s="92" t="s">
        <v>87</v>
      </c>
      <c r="AC53" s="92" t="s">
        <v>88</v>
      </c>
      <c r="AD53" s="92" t="s">
        <v>89</v>
      </c>
      <c r="AE53" s="92" t="s">
        <v>63</v>
      </c>
      <c r="AF53" s="92" t="s">
        <v>82</v>
      </c>
      <c r="AG53" s="92" t="s">
        <v>84</v>
      </c>
      <c r="AH53" s="92" t="s">
        <v>86</v>
      </c>
      <c r="AI53" s="92" t="s">
        <v>87</v>
      </c>
      <c r="AJ53" s="92" t="s">
        <v>88</v>
      </c>
      <c r="AK53" s="92" t="s">
        <v>89</v>
      </c>
      <c r="AL53" s="92" t="s">
        <v>65</v>
      </c>
      <c r="AM53" s="92" t="s">
        <v>82</v>
      </c>
      <c r="AN53" s="92" t="s">
        <v>84</v>
      </c>
      <c r="AO53" s="92" t="s">
        <v>86</v>
      </c>
      <c r="AP53" s="92" t="s">
        <v>87</v>
      </c>
      <c r="AQ53" s="92" t="s">
        <v>88</v>
      </c>
      <c r="AR53" s="92" t="s">
        <v>89</v>
      </c>
      <c r="AS53" s="92" t="s">
        <v>67</v>
      </c>
      <c r="AT53" s="92" t="s">
        <v>82</v>
      </c>
      <c r="AU53" s="92" t="s">
        <v>84</v>
      </c>
      <c r="AV53" s="92" t="s">
        <v>86</v>
      </c>
      <c r="AW53" s="92" t="s">
        <v>87</v>
      </c>
      <c r="AX53" s="92" t="s">
        <v>88</v>
      </c>
      <c r="AY53" s="92" t="s">
        <v>89</v>
      </c>
      <c r="AZ53" s="92" t="s">
        <v>69</v>
      </c>
      <c r="BA53" s="92" t="s">
        <v>82</v>
      </c>
      <c r="BB53" s="92" t="s">
        <v>84</v>
      </c>
      <c r="BC53" s="92" t="s">
        <v>86</v>
      </c>
      <c r="BD53" s="92" t="s">
        <v>87</v>
      </c>
      <c r="BE53" s="92" t="s">
        <v>88</v>
      </c>
      <c r="BF53" s="92" t="s">
        <v>89</v>
      </c>
      <c r="BG53" s="92" t="s">
        <v>71</v>
      </c>
      <c r="BH53" s="92" t="s">
        <v>82</v>
      </c>
      <c r="BI53" s="92" t="s">
        <v>84</v>
      </c>
      <c r="BJ53" s="92" t="s">
        <v>86</v>
      </c>
      <c r="BK53" s="92" t="s">
        <v>87</v>
      </c>
      <c r="BL53" s="92" t="s">
        <v>88</v>
      </c>
      <c r="BM53" s="92" t="s">
        <v>89</v>
      </c>
      <c r="BN53" s="92" t="s">
        <v>73</v>
      </c>
      <c r="BO53" s="92" t="s">
        <v>82</v>
      </c>
      <c r="BP53" s="92" t="s">
        <v>84</v>
      </c>
      <c r="BQ53" s="92" t="s">
        <v>86</v>
      </c>
      <c r="BR53" s="92" t="s">
        <v>87</v>
      </c>
      <c r="BS53" s="92" t="s">
        <v>88</v>
      </c>
      <c r="BT53" s="92" t="s">
        <v>89</v>
      </c>
      <c r="BU53" s="92" t="s">
        <v>75</v>
      </c>
      <c r="BV53" s="92" t="s">
        <v>82</v>
      </c>
      <c r="BW53" s="92" t="s">
        <v>84</v>
      </c>
      <c r="BX53" s="92" t="s">
        <v>86</v>
      </c>
      <c r="BY53" s="92" t="s">
        <v>87</v>
      </c>
      <c r="BZ53" s="92" t="s">
        <v>88</v>
      </c>
      <c r="CA53" s="92" t="s">
        <v>89</v>
      </c>
      <c r="CB53" s="92" t="s">
        <v>77</v>
      </c>
      <c r="CC53" s="92" t="s">
        <v>82</v>
      </c>
      <c r="CD53" s="92" t="s">
        <v>84</v>
      </c>
      <c r="CE53" s="92" t="s">
        <v>86</v>
      </c>
      <c r="CF53" s="92" t="s">
        <v>87</v>
      </c>
      <c r="CG53" s="92" t="s">
        <v>88</v>
      </c>
      <c r="CH53" s="92" t="s">
        <v>89</v>
      </c>
      <c r="CI53" s="92" t="s">
        <v>79</v>
      </c>
      <c r="CJ53" s="92" t="s">
        <v>82</v>
      </c>
      <c r="CK53" s="92" t="s">
        <v>84</v>
      </c>
      <c r="CL53" s="92" t="s">
        <v>86</v>
      </c>
      <c r="CM53" s="69" t="s">
        <v>87</v>
      </c>
      <c r="CN53" s="69" t="s">
        <v>88</v>
      </c>
      <c r="CO53" s="69" t="s">
        <v>89</v>
      </c>
      <c r="CP53" s="69" t="s">
        <v>81</v>
      </c>
    </row>
    <row r="54" spans="1:94" s="69" customFormat="1" ht="15" customHeight="1" x14ac:dyDescent="0.2">
      <c r="A54" s="69">
        <v>1</v>
      </c>
      <c r="B54" s="69" t="s">
        <v>90</v>
      </c>
      <c r="C54" s="69">
        <v>-2410951</v>
      </c>
      <c r="D54" s="69">
        <v>117938</v>
      </c>
      <c r="E54" s="69">
        <v>-532883</v>
      </c>
      <c r="F54" s="69">
        <v>650821</v>
      </c>
      <c r="G54" s="69">
        <v>-7912</v>
      </c>
      <c r="H54" s="69">
        <v>414881</v>
      </c>
      <c r="I54" s="69">
        <v>243852</v>
      </c>
      <c r="J54" s="69">
        <v>-2293013</v>
      </c>
      <c r="K54" s="69">
        <v>-70379</v>
      </c>
      <c r="L54" s="69">
        <v>-532334</v>
      </c>
      <c r="M54" s="69">
        <v>461955</v>
      </c>
      <c r="N54" s="69">
        <v>190154</v>
      </c>
      <c r="O54" s="69">
        <v>269581</v>
      </c>
      <c r="P54" s="69">
        <v>2220</v>
      </c>
      <c r="Q54" s="69">
        <v>-2363392</v>
      </c>
      <c r="R54" s="69">
        <v>505527</v>
      </c>
      <c r="S54" s="69">
        <v>-700721</v>
      </c>
      <c r="T54" s="69">
        <v>1148333</v>
      </c>
      <c r="U54" s="69">
        <v>1145887</v>
      </c>
      <c r="V54" s="69">
        <v>-391020</v>
      </c>
      <c r="W54" s="69">
        <v>393466</v>
      </c>
      <c r="X54" s="69">
        <v>-1857865</v>
      </c>
      <c r="Y54" s="69">
        <v>49392</v>
      </c>
      <c r="Z54" s="69">
        <v>-809148</v>
      </c>
      <c r="AA54" s="69">
        <v>858539</v>
      </c>
      <c r="AB54" s="69" t="s">
        <v>91</v>
      </c>
      <c r="AC54" s="69" t="s">
        <v>91</v>
      </c>
      <c r="AD54" s="69" t="s">
        <v>91</v>
      </c>
      <c r="AE54" s="69">
        <v>-1808474</v>
      </c>
      <c r="AF54" s="69">
        <v>528981</v>
      </c>
      <c r="AG54" s="69">
        <v>-617251</v>
      </c>
      <c r="AH54" s="69">
        <v>1146232</v>
      </c>
      <c r="AI54" s="69" t="s">
        <v>91</v>
      </c>
      <c r="AJ54" s="69" t="s">
        <v>91</v>
      </c>
      <c r="AK54" s="69" t="s">
        <v>91</v>
      </c>
      <c r="AL54" s="69">
        <v>-1279493</v>
      </c>
      <c r="AM54" s="69">
        <v>-2715810</v>
      </c>
      <c r="AN54" s="69">
        <v>-730572</v>
      </c>
      <c r="AO54" s="69">
        <v>-1985239</v>
      </c>
      <c r="AP54" s="69" t="s">
        <v>91</v>
      </c>
      <c r="AQ54" s="69" t="s">
        <v>91</v>
      </c>
      <c r="AR54" s="69" t="s">
        <v>91</v>
      </c>
      <c r="AS54" s="69">
        <v>-3995303</v>
      </c>
      <c r="AT54" s="69">
        <v>1367676</v>
      </c>
      <c r="AU54" s="69">
        <v>-230962</v>
      </c>
      <c r="AV54" s="69">
        <v>1598638</v>
      </c>
      <c r="AW54" s="69" t="s">
        <v>91</v>
      </c>
      <c r="AX54" s="69" t="s">
        <v>91</v>
      </c>
      <c r="AY54" s="69" t="s">
        <v>91</v>
      </c>
      <c r="AZ54" s="69">
        <v>-2627626</v>
      </c>
      <c r="BA54" s="69">
        <v>115838</v>
      </c>
      <c r="BB54" s="69">
        <v>-436972</v>
      </c>
      <c r="BC54" s="69">
        <v>552809</v>
      </c>
      <c r="BD54" s="69" t="s">
        <v>91</v>
      </c>
      <c r="BE54" s="69" t="s">
        <v>91</v>
      </c>
      <c r="BF54" s="69" t="s">
        <v>91</v>
      </c>
      <c r="BG54" s="69">
        <v>-2511788</v>
      </c>
      <c r="BH54" s="69">
        <v>-1943209</v>
      </c>
      <c r="BI54" s="69">
        <v>-515759</v>
      </c>
      <c r="BJ54" s="69">
        <v>-1427450</v>
      </c>
      <c r="BK54" s="69" t="s">
        <v>91</v>
      </c>
      <c r="BL54" s="69" t="s">
        <v>91</v>
      </c>
      <c r="BM54" s="69" t="s">
        <v>91</v>
      </c>
      <c r="BN54" s="69">
        <v>-4454997</v>
      </c>
      <c r="BO54" s="69">
        <v>-63302</v>
      </c>
      <c r="BP54" s="69">
        <v>-440541</v>
      </c>
      <c r="BQ54" s="69">
        <v>377239</v>
      </c>
      <c r="BR54" s="69" t="s">
        <v>91</v>
      </c>
      <c r="BS54" s="69" t="s">
        <v>91</v>
      </c>
      <c r="BT54" s="69" t="s">
        <v>91</v>
      </c>
      <c r="BU54" s="69">
        <v>-4518300</v>
      </c>
      <c r="BV54" s="69">
        <v>-854355</v>
      </c>
      <c r="BW54" s="69">
        <v>-390986</v>
      </c>
      <c r="BX54" s="69">
        <v>-463369</v>
      </c>
      <c r="BY54" s="69" t="s">
        <v>91</v>
      </c>
      <c r="BZ54" s="69" t="s">
        <v>91</v>
      </c>
      <c r="CA54" s="69" t="s">
        <v>91</v>
      </c>
      <c r="CB54" s="69">
        <v>-5372654</v>
      </c>
      <c r="CC54" s="69">
        <v>-1673495</v>
      </c>
      <c r="CD54" s="69">
        <v>-287378</v>
      </c>
      <c r="CE54" s="69">
        <v>-1386117</v>
      </c>
      <c r="CF54" s="69" t="s">
        <v>91</v>
      </c>
      <c r="CG54" s="69" t="s">
        <v>91</v>
      </c>
      <c r="CH54" s="69" t="s">
        <v>91</v>
      </c>
      <c r="CI54" s="69">
        <v>-7046149</v>
      </c>
      <c r="CJ54" s="69">
        <v>-234488</v>
      </c>
      <c r="CK54" s="69">
        <v>-195228</v>
      </c>
      <c r="CL54" s="69">
        <v>-39260</v>
      </c>
      <c r="CM54" s="69" t="s">
        <v>91</v>
      </c>
      <c r="CN54" s="69" t="s">
        <v>91</v>
      </c>
      <c r="CO54" s="69" t="s">
        <v>91</v>
      </c>
      <c r="CP54" s="69">
        <v>-7280637</v>
      </c>
    </row>
    <row r="55" spans="1:94" s="69" customFormat="1" ht="15" customHeight="1" x14ac:dyDescent="0.2">
      <c r="A55" s="69">
        <v>2</v>
      </c>
      <c r="B55" s="69" t="s">
        <v>92</v>
      </c>
      <c r="C55" s="69">
        <v>-2410951</v>
      </c>
      <c r="D55" s="69">
        <v>117938</v>
      </c>
      <c r="E55" s="69">
        <v>-532883</v>
      </c>
      <c r="F55" s="69">
        <v>650821</v>
      </c>
      <c r="G55" s="69">
        <v>-7912</v>
      </c>
      <c r="H55" s="69">
        <v>414881</v>
      </c>
      <c r="I55" s="69">
        <v>243852</v>
      </c>
      <c r="J55" s="69">
        <v>-2293013</v>
      </c>
      <c r="K55" s="69">
        <v>-70379</v>
      </c>
      <c r="L55" s="69">
        <v>-532334</v>
      </c>
      <c r="M55" s="69">
        <v>461955</v>
      </c>
      <c r="N55" s="69">
        <v>190154</v>
      </c>
      <c r="O55" s="69">
        <v>269581</v>
      </c>
      <c r="P55" s="69">
        <v>2220</v>
      </c>
      <c r="Q55" s="69">
        <v>-2363392</v>
      </c>
      <c r="R55" s="69">
        <v>447612</v>
      </c>
      <c r="S55" s="69">
        <v>-700721</v>
      </c>
      <c r="T55" s="69">
        <v>1148333</v>
      </c>
      <c r="U55" s="69">
        <v>1145887</v>
      </c>
      <c r="V55" s="69">
        <v>-391020</v>
      </c>
      <c r="W55" s="69">
        <v>393466</v>
      </c>
      <c r="X55" s="69">
        <v>-1915780</v>
      </c>
      <c r="Y55" s="69">
        <v>47471</v>
      </c>
      <c r="Z55" s="69">
        <v>-779438</v>
      </c>
      <c r="AA55" s="69">
        <v>826908</v>
      </c>
      <c r="AB55" s="69">
        <v>582508</v>
      </c>
      <c r="AC55" s="69">
        <v>368209</v>
      </c>
      <c r="AD55" s="69">
        <v>-123809</v>
      </c>
      <c r="AE55" s="69">
        <v>-1868310</v>
      </c>
      <c r="AF55" s="69">
        <v>517345</v>
      </c>
      <c r="AG55" s="69">
        <v>-611029</v>
      </c>
      <c r="AH55" s="69">
        <v>1128374</v>
      </c>
      <c r="AI55" s="69">
        <v>316030</v>
      </c>
      <c r="AJ55" s="69">
        <v>641094</v>
      </c>
      <c r="AK55" s="69">
        <v>171250</v>
      </c>
      <c r="AL55" s="69">
        <v>-1350965</v>
      </c>
      <c r="AM55" s="69">
        <v>-2803973</v>
      </c>
      <c r="AN55" s="69">
        <v>-763519</v>
      </c>
      <c r="AO55" s="69">
        <v>-2040455</v>
      </c>
      <c r="AP55" s="69">
        <v>-1831554</v>
      </c>
      <c r="AQ55" s="69">
        <v>-698693</v>
      </c>
      <c r="AR55" s="69">
        <v>489792</v>
      </c>
      <c r="AS55" s="69">
        <v>-4154938</v>
      </c>
      <c r="AT55" s="69">
        <v>1400976</v>
      </c>
      <c r="AU55" s="69">
        <v>-186146</v>
      </c>
      <c r="AV55" s="69">
        <v>1587122</v>
      </c>
      <c r="AW55" s="69">
        <v>885413</v>
      </c>
      <c r="AX55" s="69">
        <v>406322</v>
      </c>
      <c r="AY55" s="69">
        <v>295387</v>
      </c>
      <c r="AZ55" s="69">
        <v>-2753961</v>
      </c>
      <c r="BA55" s="69">
        <v>131791</v>
      </c>
      <c r="BB55" s="69">
        <v>-422896</v>
      </c>
      <c r="BC55" s="69">
        <v>554686</v>
      </c>
      <c r="BD55" s="69">
        <v>71838</v>
      </c>
      <c r="BE55" s="69">
        <v>-14202</v>
      </c>
      <c r="BF55" s="69">
        <v>497050</v>
      </c>
      <c r="BG55" s="69">
        <v>-2622170</v>
      </c>
      <c r="BH55" s="69">
        <v>-1918866</v>
      </c>
      <c r="BI55" s="69">
        <v>-480753</v>
      </c>
      <c r="BJ55" s="69">
        <v>-1438113</v>
      </c>
      <c r="BK55" s="69">
        <v>-1277771</v>
      </c>
      <c r="BL55" s="69">
        <v>-19100</v>
      </c>
      <c r="BM55" s="69">
        <v>-141242</v>
      </c>
      <c r="BN55" s="69">
        <v>-4541036</v>
      </c>
      <c r="BO55" s="69">
        <v>-35039</v>
      </c>
      <c r="BP55" s="69">
        <v>-447605</v>
      </c>
      <c r="BQ55" s="69">
        <v>412566</v>
      </c>
      <c r="BR55" s="69">
        <v>445003</v>
      </c>
      <c r="BS55" s="69">
        <v>27441</v>
      </c>
      <c r="BT55" s="69">
        <v>-59878</v>
      </c>
      <c r="BU55" s="69">
        <v>-4576076</v>
      </c>
      <c r="BV55" s="69">
        <v>-874136</v>
      </c>
      <c r="BW55" s="69">
        <v>-393208</v>
      </c>
      <c r="BX55" s="69">
        <v>-480928</v>
      </c>
      <c r="BY55" s="69">
        <v>-128919</v>
      </c>
      <c r="BZ55" s="69">
        <v>-242596</v>
      </c>
      <c r="CA55" s="69">
        <v>-109412</v>
      </c>
      <c r="CB55" s="69">
        <v>-5450211</v>
      </c>
      <c r="CC55" s="69">
        <v>-1681444</v>
      </c>
      <c r="CD55" s="69">
        <v>-233031</v>
      </c>
      <c r="CE55" s="69">
        <v>-1448413</v>
      </c>
      <c r="CF55" s="69">
        <v>-463611</v>
      </c>
      <c r="CG55" s="69">
        <v>-1153575</v>
      </c>
      <c r="CH55" s="69">
        <v>168773</v>
      </c>
      <c r="CI55" s="69">
        <v>-7131655</v>
      </c>
      <c r="CJ55" s="69">
        <v>-206215</v>
      </c>
      <c r="CK55" s="69">
        <v>-169836</v>
      </c>
      <c r="CL55" s="69">
        <v>-36379</v>
      </c>
      <c r="CM55" s="69">
        <v>781419</v>
      </c>
      <c r="CN55" s="69">
        <v>-1051481</v>
      </c>
      <c r="CO55" s="69">
        <v>233683</v>
      </c>
      <c r="CP55" s="69">
        <v>-7337870</v>
      </c>
    </row>
    <row r="56" spans="1:94" s="69" customFormat="1" ht="15" customHeight="1" x14ac:dyDescent="0.2">
      <c r="A56" s="69">
        <v>3</v>
      </c>
      <c r="B56" s="69" t="s">
        <v>93</v>
      </c>
      <c r="C56" s="69" t="s">
        <v>94</v>
      </c>
      <c r="D56" s="69" t="s">
        <v>94</v>
      </c>
      <c r="E56" s="69" t="s">
        <v>94</v>
      </c>
      <c r="F56" s="69" t="s">
        <v>94</v>
      </c>
      <c r="G56" s="69" t="s">
        <v>94</v>
      </c>
      <c r="H56" s="69" t="s">
        <v>94</v>
      </c>
      <c r="I56" s="69" t="s">
        <v>94</v>
      </c>
      <c r="J56" s="69" t="s">
        <v>94</v>
      </c>
      <c r="K56" s="69" t="s">
        <v>94</v>
      </c>
      <c r="L56" s="69" t="s">
        <v>94</v>
      </c>
      <c r="M56" s="69" t="s">
        <v>94</v>
      </c>
      <c r="N56" s="69" t="s">
        <v>94</v>
      </c>
      <c r="O56" s="69" t="s">
        <v>94</v>
      </c>
      <c r="P56" s="69" t="s">
        <v>94</v>
      </c>
      <c r="Q56" s="69" t="s">
        <v>94</v>
      </c>
      <c r="R56" s="69">
        <v>57915</v>
      </c>
      <c r="S56" s="69" t="s">
        <v>94</v>
      </c>
      <c r="T56" s="69" t="s">
        <v>94</v>
      </c>
      <c r="U56" s="69" t="s">
        <v>91</v>
      </c>
      <c r="V56" s="69" t="s">
        <v>91</v>
      </c>
      <c r="W56" s="69" t="s">
        <v>91</v>
      </c>
      <c r="X56" s="69">
        <v>57915</v>
      </c>
      <c r="Y56" s="69">
        <v>1921</v>
      </c>
      <c r="Z56" s="69">
        <v>-29710</v>
      </c>
      <c r="AA56" s="69">
        <v>31631</v>
      </c>
      <c r="AB56" s="69" t="s">
        <v>91</v>
      </c>
      <c r="AC56" s="69" t="s">
        <v>91</v>
      </c>
      <c r="AD56" s="69" t="s">
        <v>91</v>
      </c>
      <c r="AE56" s="69">
        <v>59836</v>
      </c>
      <c r="AF56" s="69">
        <v>11636</v>
      </c>
      <c r="AG56" s="69">
        <v>-6222</v>
      </c>
      <c r="AH56" s="69">
        <v>17858</v>
      </c>
      <c r="AI56" s="69" t="s">
        <v>91</v>
      </c>
      <c r="AJ56" s="69" t="s">
        <v>91</v>
      </c>
      <c r="AK56" s="69" t="s">
        <v>91</v>
      </c>
      <c r="AL56" s="69">
        <v>71472</v>
      </c>
      <c r="AM56" s="69">
        <v>88163</v>
      </c>
      <c r="AN56" s="69">
        <v>32947</v>
      </c>
      <c r="AO56" s="69">
        <v>55216</v>
      </c>
      <c r="AP56" s="69" t="s">
        <v>91</v>
      </c>
      <c r="AQ56" s="69" t="s">
        <v>91</v>
      </c>
      <c r="AR56" s="69" t="s">
        <v>91</v>
      </c>
      <c r="AS56" s="69">
        <v>159635</v>
      </c>
      <c r="AT56" s="69">
        <v>-33300</v>
      </c>
      <c r="AU56" s="69">
        <v>-44816</v>
      </c>
      <c r="AV56" s="69">
        <v>11516</v>
      </c>
      <c r="AW56" s="69" t="s">
        <v>91</v>
      </c>
      <c r="AX56" s="69" t="s">
        <v>91</v>
      </c>
      <c r="AY56" s="69" t="s">
        <v>91</v>
      </c>
      <c r="AZ56" s="69">
        <v>126335</v>
      </c>
      <c r="BA56" s="69">
        <v>-15953</v>
      </c>
      <c r="BB56" s="69">
        <v>-14076</v>
      </c>
      <c r="BC56" s="69">
        <v>-1877</v>
      </c>
      <c r="BD56" s="69" t="s">
        <v>91</v>
      </c>
      <c r="BE56" s="69" t="s">
        <v>91</v>
      </c>
      <c r="BF56" s="69" t="s">
        <v>91</v>
      </c>
      <c r="BG56" s="69">
        <v>110382</v>
      </c>
      <c r="BH56" s="69">
        <v>-24343</v>
      </c>
      <c r="BI56" s="69">
        <v>-35006</v>
      </c>
      <c r="BJ56" s="69">
        <v>10663</v>
      </c>
      <c r="BK56" s="69" t="s">
        <v>91</v>
      </c>
      <c r="BL56" s="69" t="s">
        <v>91</v>
      </c>
      <c r="BM56" s="69" t="s">
        <v>91</v>
      </c>
      <c r="BN56" s="69">
        <v>86039</v>
      </c>
      <c r="BO56" s="69">
        <v>-28263</v>
      </c>
      <c r="BP56" s="69">
        <v>7064</v>
      </c>
      <c r="BQ56" s="69">
        <v>-35327</v>
      </c>
      <c r="BR56" s="69" t="s">
        <v>91</v>
      </c>
      <c r="BS56" s="69" t="s">
        <v>91</v>
      </c>
      <c r="BT56" s="69" t="s">
        <v>91</v>
      </c>
      <c r="BU56" s="69">
        <v>57776</v>
      </c>
      <c r="BV56" s="69">
        <v>19781</v>
      </c>
      <c r="BW56" s="69">
        <v>2222</v>
      </c>
      <c r="BX56" s="69">
        <v>17559</v>
      </c>
      <c r="BY56" s="69" t="s">
        <v>91</v>
      </c>
      <c r="BZ56" s="69" t="s">
        <v>91</v>
      </c>
      <c r="CA56" s="69" t="s">
        <v>91</v>
      </c>
      <c r="CB56" s="69">
        <v>77557</v>
      </c>
      <c r="CC56" s="69">
        <v>7949</v>
      </c>
      <c r="CD56" s="69">
        <v>-54347</v>
      </c>
      <c r="CE56" s="69">
        <v>62296</v>
      </c>
      <c r="CF56" s="69" t="s">
        <v>91</v>
      </c>
      <c r="CG56" s="69" t="s">
        <v>91</v>
      </c>
      <c r="CH56" s="69" t="s">
        <v>91</v>
      </c>
      <c r="CI56" s="69">
        <v>85506</v>
      </c>
      <c r="CJ56" s="69">
        <v>-28273</v>
      </c>
      <c r="CK56" s="69">
        <v>-25392</v>
      </c>
      <c r="CL56" s="69">
        <v>-2881</v>
      </c>
      <c r="CM56" s="69" t="s">
        <v>91</v>
      </c>
      <c r="CN56" s="69" t="s">
        <v>91</v>
      </c>
      <c r="CO56" s="69" t="s">
        <v>91</v>
      </c>
      <c r="CP56" s="69">
        <v>57233</v>
      </c>
    </row>
    <row r="57" spans="1:94" s="69" customFormat="1" ht="15" customHeight="1" x14ac:dyDescent="0.2">
      <c r="A57" s="69">
        <v>4</v>
      </c>
      <c r="B57" s="69" t="s">
        <v>95</v>
      </c>
      <c r="C57" s="69">
        <v>7065177</v>
      </c>
      <c r="D57" s="69">
        <v>1555757</v>
      </c>
      <c r="E57" s="69">
        <v>373016</v>
      </c>
      <c r="F57" s="69">
        <v>1182741</v>
      </c>
      <c r="G57" s="69">
        <v>767451</v>
      </c>
      <c r="H57" s="69">
        <v>483662</v>
      </c>
      <c r="I57" s="69">
        <v>-68372</v>
      </c>
      <c r="J57" s="69">
        <v>8620934</v>
      </c>
      <c r="K57" s="69">
        <v>1968069</v>
      </c>
      <c r="L57" s="69">
        <v>1062783</v>
      </c>
      <c r="M57" s="69">
        <v>905286</v>
      </c>
      <c r="N57" s="69">
        <v>468623</v>
      </c>
      <c r="O57" s="69">
        <v>309113</v>
      </c>
      <c r="P57" s="69">
        <v>127550</v>
      </c>
      <c r="Q57" s="69">
        <v>10589003</v>
      </c>
      <c r="R57" s="69">
        <v>2767998</v>
      </c>
      <c r="S57" s="69" t="s">
        <v>96</v>
      </c>
      <c r="T57" s="69" t="s">
        <v>96</v>
      </c>
      <c r="U57" s="69" t="s">
        <v>96</v>
      </c>
      <c r="V57" s="69" t="s">
        <v>96</v>
      </c>
      <c r="W57" s="69" t="s">
        <v>96</v>
      </c>
      <c r="X57" s="69">
        <v>13357001</v>
      </c>
      <c r="Y57" s="69">
        <v>3052856</v>
      </c>
      <c r="Z57" s="69" t="s">
        <v>96</v>
      </c>
      <c r="AA57" s="69" t="s">
        <v>96</v>
      </c>
      <c r="AB57" s="69" t="s">
        <v>96</v>
      </c>
      <c r="AC57" s="69" t="s">
        <v>96</v>
      </c>
      <c r="AD57" s="69" t="s">
        <v>96</v>
      </c>
      <c r="AE57" s="69">
        <v>16409857</v>
      </c>
      <c r="AF57" s="69">
        <v>4294646</v>
      </c>
      <c r="AG57" s="69" t="s">
        <v>96</v>
      </c>
      <c r="AH57" s="69" t="s">
        <v>96</v>
      </c>
      <c r="AI57" s="69" t="s">
        <v>96</v>
      </c>
      <c r="AJ57" s="69" t="s">
        <v>96</v>
      </c>
      <c r="AK57" s="69" t="s">
        <v>96</v>
      </c>
      <c r="AL57" s="69">
        <v>20704503</v>
      </c>
      <c r="AM57" s="69">
        <v>-1281088</v>
      </c>
      <c r="AN57" s="69" t="s">
        <v>96</v>
      </c>
      <c r="AO57" s="69" t="s">
        <v>96</v>
      </c>
      <c r="AP57" s="69" t="s">
        <v>96</v>
      </c>
      <c r="AQ57" s="69" t="s">
        <v>96</v>
      </c>
      <c r="AR57" s="69" t="s">
        <v>96</v>
      </c>
      <c r="AS57" s="69">
        <v>19423416</v>
      </c>
      <c r="AT57" s="69">
        <v>3043</v>
      </c>
      <c r="AU57" s="69" t="s">
        <v>96</v>
      </c>
      <c r="AV57" s="69" t="s">
        <v>96</v>
      </c>
      <c r="AW57" s="69" t="s">
        <v>96</v>
      </c>
      <c r="AX57" s="69" t="s">
        <v>96</v>
      </c>
      <c r="AY57" s="69" t="s">
        <v>96</v>
      </c>
      <c r="AZ57" s="69">
        <v>19426459</v>
      </c>
      <c r="BA57" s="69">
        <v>2341368</v>
      </c>
      <c r="BB57" s="69" t="s">
        <v>96</v>
      </c>
      <c r="BC57" s="69" t="s">
        <v>96</v>
      </c>
      <c r="BD57" s="69" t="s">
        <v>96</v>
      </c>
      <c r="BE57" s="69" t="s">
        <v>96</v>
      </c>
      <c r="BF57" s="69" t="s">
        <v>96</v>
      </c>
      <c r="BG57" s="69">
        <v>21767827</v>
      </c>
      <c r="BH57" s="69">
        <v>441069</v>
      </c>
      <c r="BI57" s="69" t="s">
        <v>96</v>
      </c>
      <c r="BJ57" s="69" t="s">
        <v>96</v>
      </c>
      <c r="BK57" s="69" t="s">
        <v>96</v>
      </c>
      <c r="BL57" s="69" t="s">
        <v>96</v>
      </c>
      <c r="BM57" s="69" t="s">
        <v>96</v>
      </c>
      <c r="BN57" s="69">
        <v>22208896</v>
      </c>
      <c r="BO57" s="69">
        <v>353266</v>
      </c>
      <c r="BP57" s="69" t="s">
        <v>96</v>
      </c>
      <c r="BQ57" s="69" t="s">
        <v>96</v>
      </c>
      <c r="BR57" s="69" t="s">
        <v>96</v>
      </c>
      <c r="BS57" s="69" t="s">
        <v>96</v>
      </c>
      <c r="BT57" s="69" t="s">
        <v>96</v>
      </c>
      <c r="BU57" s="69">
        <v>22562162</v>
      </c>
      <c r="BV57" s="69">
        <v>1582613</v>
      </c>
      <c r="BW57" s="69" t="s">
        <v>96</v>
      </c>
      <c r="BX57" s="69" t="s">
        <v>96</v>
      </c>
      <c r="BY57" s="69" t="s">
        <v>96</v>
      </c>
      <c r="BZ57" s="69" t="s">
        <v>96</v>
      </c>
      <c r="CA57" s="69" t="s">
        <v>96</v>
      </c>
      <c r="CB57" s="69">
        <v>24144775</v>
      </c>
      <c r="CC57" s="69">
        <v>572761</v>
      </c>
      <c r="CD57" s="69" t="s">
        <v>96</v>
      </c>
      <c r="CE57" s="69" t="s">
        <v>96</v>
      </c>
      <c r="CF57" s="69" t="s">
        <v>96</v>
      </c>
      <c r="CG57" s="69" t="s">
        <v>96</v>
      </c>
      <c r="CH57" s="69" t="s">
        <v>96</v>
      </c>
      <c r="CI57" s="69">
        <v>24717536</v>
      </c>
      <c r="CJ57" s="69">
        <v>-1376765</v>
      </c>
      <c r="CK57" s="69" t="s">
        <v>96</v>
      </c>
      <c r="CL57" s="69" t="s">
        <v>96</v>
      </c>
      <c r="CM57" s="69" t="s">
        <v>96</v>
      </c>
      <c r="CN57" s="69" t="s">
        <v>96</v>
      </c>
      <c r="CO57" s="69" t="s">
        <v>96</v>
      </c>
      <c r="CP57" s="69">
        <v>23340771</v>
      </c>
    </row>
    <row r="58" spans="1:94" s="69" customFormat="1" ht="15" customHeight="1" x14ac:dyDescent="0.2">
      <c r="A58" s="69">
        <v>5</v>
      </c>
      <c r="B58" s="69" t="s">
        <v>97</v>
      </c>
      <c r="C58" s="69">
        <v>7065177</v>
      </c>
      <c r="D58" s="69">
        <v>1555757</v>
      </c>
      <c r="E58" s="69">
        <v>373016</v>
      </c>
      <c r="F58" s="69">
        <v>1182741</v>
      </c>
      <c r="G58" s="69">
        <v>767451</v>
      </c>
      <c r="H58" s="69">
        <v>483662</v>
      </c>
      <c r="I58" s="69">
        <v>-68372</v>
      </c>
      <c r="J58" s="69">
        <v>8620934</v>
      </c>
      <c r="K58" s="69">
        <v>1968069</v>
      </c>
      <c r="L58" s="69">
        <v>1062783</v>
      </c>
      <c r="M58" s="69">
        <v>905286</v>
      </c>
      <c r="N58" s="69">
        <v>468623</v>
      </c>
      <c r="O58" s="69">
        <v>309113</v>
      </c>
      <c r="P58" s="69">
        <v>127550</v>
      </c>
      <c r="Q58" s="69">
        <v>10589003</v>
      </c>
      <c r="R58" s="69">
        <v>1577969</v>
      </c>
      <c r="S58" s="69">
        <v>572317</v>
      </c>
      <c r="T58" s="69">
        <v>1005652</v>
      </c>
      <c r="U58" s="69">
        <v>1079110</v>
      </c>
      <c r="V58" s="69">
        <v>-441616</v>
      </c>
      <c r="W58" s="69">
        <v>368158</v>
      </c>
      <c r="X58" s="69">
        <v>12166972</v>
      </c>
      <c r="Y58" s="69">
        <v>3003890</v>
      </c>
      <c r="Z58" s="69">
        <v>1336866</v>
      </c>
      <c r="AA58" s="69">
        <v>1667023</v>
      </c>
      <c r="AB58" s="69">
        <v>1111577</v>
      </c>
      <c r="AC58" s="69">
        <v>412582</v>
      </c>
      <c r="AD58" s="69">
        <v>142864</v>
      </c>
      <c r="AE58" s="69">
        <v>15170862</v>
      </c>
      <c r="AF58" s="69">
        <v>2974309</v>
      </c>
      <c r="AG58" s="69">
        <v>1572509</v>
      </c>
      <c r="AH58" s="69">
        <v>1401800</v>
      </c>
      <c r="AI58" s="69">
        <v>559376</v>
      </c>
      <c r="AJ58" s="69">
        <v>721238</v>
      </c>
      <c r="AK58" s="69">
        <v>121186</v>
      </c>
      <c r="AL58" s="69">
        <v>18145171</v>
      </c>
      <c r="AM58" s="69">
        <v>-4849206</v>
      </c>
      <c r="AN58" s="69">
        <v>-309468</v>
      </c>
      <c r="AO58" s="69">
        <v>-4539739</v>
      </c>
      <c r="AP58" s="69">
        <v>-4329718</v>
      </c>
      <c r="AQ58" s="69">
        <v>-790823</v>
      </c>
      <c r="AR58" s="69">
        <v>580802</v>
      </c>
      <c r="AS58" s="69">
        <v>13295966</v>
      </c>
      <c r="AT58" s="69">
        <v>2640714</v>
      </c>
      <c r="AU58" s="69">
        <v>132204</v>
      </c>
      <c r="AV58" s="69">
        <v>2508510</v>
      </c>
      <c r="AW58" s="69">
        <v>1869617</v>
      </c>
      <c r="AX58" s="69">
        <v>492465</v>
      </c>
      <c r="AY58" s="69">
        <v>146428</v>
      </c>
      <c r="AZ58" s="69">
        <v>15936680</v>
      </c>
      <c r="BA58" s="69">
        <v>2178834</v>
      </c>
      <c r="BB58" s="69">
        <v>963449</v>
      </c>
      <c r="BC58" s="69">
        <v>1215384</v>
      </c>
      <c r="BD58" s="69">
        <v>891472</v>
      </c>
      <c r="BE58" s="69">
        <v>-22981</v>
      </c>
      <c r="BF58" s="69">
        <v>346893</v>
      </c>
      <c r="BG58" s="69">
        <v>18115514</v>
      </c>
      <c r="BH58" s="69">
        <v>-623196</v>
      </c>
      <c r="BI58" s="69">
        <v>496320</v>
      </c>
      <c r="BJ58" s="69">
        <v>-1119516</v>
      </c>
      <c r="BK58" s="69">
        <v>-1259746</v>
      </c>
      <c r="BL58" s="69">
        <v>-24639</v>
      </c>
      <c r="BM58" s="69">
        <v>164869</v>
      </c>
      <c r="BN58" s="69">
        <v>17492318</v>
      </c>
      <c r="BO58" s="69">
        <v>1450083</v>
      </c>
      <c r="BP58" s="69">
        <v>177747</v>
      </c>
      <c r="BQ58" s="69">
        <v>1272336</v>
      </c>
      <c r="BR58" s="69">
        <v>1176447</v>
      </c>
      <c r="BS58" s="69">
        <v>28360</v>
      </c>
      <c r="BT58" s="69">
        <v>67529</v>
      </c>
      <c r="BU58" s="69">
        <v>18942401</v>
      </c>
      <c r="BV58" s="69">
        <v>2185274</v>
      </c>
      <c r="BW58" s="69">
        <v>651427</v>
      </c>
      <c r="BX58" s="69">
        <v>1533847</v>
      </c>
      <c r="BY58" s="69">
        <v>1694780</v>
      </c>
      <c r="BZ58" s="69">
        <v>-271584</v>
      </c>
      <c r="CA58" s="69">
        <v>110652</v>
      </c>
      <c r="CB58" s="69">
        <v>21127675</v>
      </c>
      <c r="CC58" s="69">
        <v>375752</v>
      </c>
      <c r="CD58" s="69">
        <v>823343</v>
      </c>
      <c r="CE58" s="69">
        <v>-447591</v>
      </c>
      <c r="CF58" s="69">
        <v>653994</v>
      </c>
      <c r="CG58" s="69">
        <v>-1257795</v>
      </c>
      <c r="CH58" s="69">
        <v>156210</v>
      </c>
      <c r="CI58" s="69">
        <v>21503427</v>
      </c>
      <c r="CJ58" s="69">
        <v>-558009</v>
      </c>
      <c r="CK58" s="69">
        <v>225398</v>
      </c>
      <c r="CL58" s="69">
        <v>-783407</v>
      </c>
      <c r="CM58" s="69">
        <v>220379</v>
      </c>
      <c r="CN58" s="69">
        <v>-1141498</v>
      </c>
      <c r="CO58" s="69">
        <v>137712</v>
      </c>
      <c r="CP58" s="69">
        <v>20945418</v>
      </c>
    </row>
    <row r="59" spans="1:94" s="69" customFormat="1" ht="15" customHeight="1" x14ac:dyDescent="0.2">
      <c r="A59" s="92">
        <v>6</v>
      </c>
      <c r="B59" s="92" t="s">
        <v>98</v>
      </c>
      <c r="C59" s="92" t="s">
        <v>94</v>
      </c>
      <c r="D59" s="92" t="s">
        <v>94</v>
      </c>
      <c r="E59" s="92" t="s">
        <v>94</v>
      </c>
      <c r="F59" s="92" t="s">
        <v>94</v>
      </c>
      <c r="G59" s="69" t="s">
        <v>94</v>
      </c>
      <c r="H59" s="69" t="s">
        <v>94</v>
      </c>
      <c r="I59" s="69" t="s">
        <v>94</v>
      </c>
      <c r="J59" s="92" t="s">
        <v>94</v>
      </c>
      <c r="K59" s="92" t="s">
        <v>94</v>
      </c>
      <c r="L59" s="92" t="s">
        <v>94</v>
      </c>
      <c r="M59" s="92" t="s">
        <v>94</v>
      </c>
      <c r="N59" s="92" t="s">
        <v>94</v>
      </c>
      <c r="O59" s="92" t="s">
        <v>94</v>
      </c>
      <c r="P59" s="69" t="s">
        <v>94</v>
      </c>
      <c r="Q59" s="92" t="s">
        <v>94</v>
      </c>
      <c r="R59" s="92">
        <v>1190029</v>
      </c>
      <c r="S59" s="92" t="s">
        <v>96</v>
      </c>
      <c r="T59" s="92" t="s">
        <v>96</v>
      </c>
      <c r="U59" s="92" t="s">
        <v>96</v>
      </c>
      <c r="V59" s="92" t="s">
        <v>96</v>
      </c>
      <c r="W59" s="92" t="s">
        <v>96</v>
      </c>
      <c r="X59" s="92">
        <v>1190029</v>
      </c>
      <c r="Y59" s="92">
        <v>48966</v>
      </c>
      <c r="Z59" s="92" t="s">
        <v>96</v>
      </c>
      <c r="AA59" s="92" t="s">
        <v>96</v>
      </c>
      <c r="AB59" s="92" t="s">
        <v>96</v>
      </c>
      <c r="AC59" s="92" t="s">
        <v>96</v>
      </c>
      <c r="AD59" s="92" t="s">
        <v>96</v>
      </c>
      <c r="AE59" s="92">
        <v>1238995</v>
      </c>
      <c r="AF59" s="92">
        <v>1320337</v>
      </c>
      <c r="AG59" s="92" t="s">
        <v>96</v>
      </c>
      <c r="AH59" s="92" t="s">
        <v>96</v>
      </c>
      <c r="AI59" s="92" t="s">
        <v>96</v>
      </c>
      <c r="AJ59" s="92" t="s">
        <v>96</v>
      </c>
      <c r="AK59" s="92" t="s">
        <v>96</v>
      </c>
      <c r="AL59" s="92">
        <v>2559332</v>
      </c>
      <c r="AM59" s="92">
        <v>3568118</v>
      </c>
      <c r="AN59" s="92" t="s">
        <v>96</v>
      </c>
      <c r="AO59" s="92" t="s">
        <v>96</v>
      </c>
      <c r="AP59" s="92" t="s">
        <v>96</v>
      </c>
      <c r="AQ59" s="92" t="s">
        <v>96</v>
      </c>
      <c r="AR59" s="92" t="s">
        <v>96</v>
      </c>
      <c r="AS59" s="92">
        <v>6127450</v>
      </c>
      <c r="AT59" s="92">
        <v>-2637671</v>
      </c>
      <c r="AU59" s="92" t="s">
        <v>96</v>
      </c>
      <c r="AV59" s="92" t="s">
        <v>96</v>
      </c>
      <c r="AW59" s="92" t="s">
        <v>96</v>
      </c>
      <c r="AX59" s="92" t="s">
        <v>96</v>
      </c>
      <c r="AY59" s="92" t="s">
        <v>96</v>
      </c>
      <c r="AZ59" s="92">
        <v>3489779</v>
      </c>
      <c r="BA59" s="92">
        <v>162534</v>
      </c>
      <c r="BB59" s="92" t="s">
        <v>96</v>
      </c>
      <c r="BC59" s="92" t="s">
        <v>96</v>
      </c>
      <c r="BD59" s="92" t="s">
        <v>96</v>
      </c>
      <c r="BE59" s="92" t="s">
        <v>96</v>
      </c>
      <c r="BF59" s="92" t="s">
        <v>96</v>
      </c>
      <c r="BG59" s="92">
        <v>3652313</v>
      </c>
      <c r="BH59" s="92">
        <v>1064265</v>
      </c>
      <c r="BI59" s="92" t="s">
        <v>96</v>
      </c>
      <c r="BJ59" s="92" t="s">
        <v>96</v>
      </c>
      <c r="BK59" s="92" t="s">
        <v>96</v>
      </c>
      <c r="BL59" s="92" t="s">
        <v>96</v>
      </c>
      <c r="BM59" s="92" t="s">
        <v>96</v>
      </c>
      <c r="BN59" s="92">
        <v>4716578</v>
      </c>
      <c r="BO59" s="92">
        <v>-1096817</v>
      </c>
      <c r="BP59" s="92" t="s">
        <v>96</v>
      </c>
      <c r="BQ59" s="92" t="s">
        <v>96</v>
      </c>
      <c r="BR59" s="92" t="s">
        <v>96</v>
      </c>
      <c r="BS59" s="92" t="s">
        <v>96</v>
      </c>
      <c r="BT59" s="92" t="s">
        <v>96</v>
      </c>
      <c r="BU59" s="92">
        <v>3619761</v>
      </c>
      <c r="BV59" s="92">
        <v>-602661</v>
      </c>
      <c r="BW59" s="92" t="s">
        <v>96</v>
      </c>
      <c r="BX59" s="92" t="s">
        <v>96</v>
      </c>
      <c r="BY59" s="92" t="s">
        <v>96</v>
      </c>
      <c r="BZ59" s="92" t="s">
        <v>96</v>
      </c>
      <c r="CA59" s="92" t="s">
        <v>96</v>
      </c>
      <c r="CB59" s="92">
        <v>3017100</v>
      </c>
      <c r="CC59" s="92">
        <v>197009</v>
      </c>
      <c r="CD59" s="92" t="s">
        <v>96</v>
      </c>
      <c r="CE59" s="92" t="s">
        <v>96</v>
      </c>
      <c r="CF59" s="92" t="s">
        <v>96</v>
      </c>
      <c r="CG59" s="92" t="s">
        <v>96</v>
      </c>
      <c r="CH59" s="92" t="s">
        <v>96</v>
      </c>
      <c r="CI59" s="92">
        <v>3214109</v>
      </c>
      <c r="CJ59" s="92">
        <v>-818756</v>
      </c>
      <c r="CK59" s="92" t="s">
        <v>96</v>
      </c>
      <c r="CL59" s="92" t="s">
        <v>96</v>
      </c>
      <c r="CM59" s="69" t="s">
        <v>96</v>
      </c>
      <c r="CN59" s="69" t="s">
        <v>96</v>
      </c>
      <c r="CO59" s="69" t="s">
        <v>96</v>
      </c>
      <c r="CP59" s="69">
        <v>2395353</v>
      </c>
    </row>
    <row r="60" spans="1:94" s="69" customFormat="1" ht="15" customHeight="1" x14ac:dyDescent="0.2">
      <c r="A60" s="92" t="s">
        <v>99</v>
      </c>
      <c r="B60" s="92" t="s">
        <v>100</v>
      </c>
      <c r="C60" s="92" t="s">
        <v>99</v>
      </c>
      <c r="D60" s="92" t="s">
        <v>99</v>
      </c>
      <c r="E60" s="92" t="s">
        <v>99</v>
      </c>
      <c r="F60" s="92" t="s">
        <v>99</v>
      </c>
      <c r="G60" s="69" t="s">
        <v>99</v>
      </c>
      <c r="H60" s="69" t="s">
        <v>99</v>
      </c>
      <c r="I60" s="69" t="s">
        <v>99</v>
      </c>
      <c r="J60" s="92" t="s">
        <v>99</v>
      </c>
      <c r="K60" s="92" t="s">
        <v>99</v>
      </c>
      <c r="L60" s="92" t="s">
        <v>99</v>
      </c>
      <c r="M60" s="92" t="s">
        <v>99</v>
      </c>
      <c r="N60" s="92" t="s">
        <v>99</v>
      </c>
      <c r="O60" s="92" t="s">
        <v>99</v>
      </c>
      <c r="P60" s="69" t="s">
        <v>99</v>
      </c>
      <c r="Q60" s="92" t="s">
        <v>99</v>
      </c>
      <c r="R60" s="92" t="s">
        <v>99</v>
      </c>
      <c r="S60" s="92" t="s">
        <v>99</v>
      </c>
      <c r="T60" s="92" t="s">
        <v>99</v>
      </c>
      <c r="U60" s="92" t="s">
        <v>99</v>
      </c>
      <c r="V60" s="92" t="s">
        <v>99</v>
      </c>
      <c r="W60" s="92" t="s">
        <v>99</v>
      </c>
      <c r="X60" s="92" t="s">
        <v>99</v>
      </c>
      <c r="Y60" s="92" t="s">
        <v>99</v>
      </c>
      <c r="Z60" s="92" t="s">
        <v>99</v>
      </c>
      <c r="AA60" s="92" t="s">
        <v>99</v>
      </c>
      <c r="AB60" s="92" t="s">
        <v>99</v>
      </c>
      <c r="AC60" s="92" t="s">
        <v>99</v>
      </c>
      <c r="AD60" s="92" t="s">
        <v>99</v>
      </c>
      <c r="AE60" s="92" t="s">
        <v>99</v>
      </c>
      <c r="AF60" s="92" t="s">
        <v>99</v>
      </c>
      <c r="AG60" s="92" t="s">
        <v>99</v>
      </c>
      <c r="AH60" s="92" t="s">
        <v>99</v>
      </c>
      <c r="AI60" s="92" t="s">
        <v>99</v>
      </c>
      <c r="AJ60" s="92" t="s">
        <v>99</v>
      </c>
      <c r="AK60" s="92" t="s">
        <v>99</v>
      </c>
      <c r="AL60" s="92" t="s">
        <v>99</v>
      </c>
      <c r="AM60" s="92" t="s">
        <v>99</v>
      </c>
      <c r="AN60" s="92" t="s">
        <v>99</v>
      </c>
      <c r="AO60" s="92" t="s">
        <v>99</v>
      </c>
      <c r="AP60" s="92" t="s">
        <v>99</v>
      </c>
      <c r="AQ60" s="92" t="s">
        <v>99</v>
      </c>
      <c r="AR60" s="92" t="s">
        <v>99</v>
      </c>
      <c r="AS60" s="92" t="s">
        <v>99</v>
      </c>
      <c r="AT60" s="92" t="s">
        <v>99</v>
      </c>
      <c r="AU60" s="92" t="s">
        <v>99</v>
      </c>
      <c r="AV60" s="92" t="s">
        <v>99</v>
      </c>
      <c r="AW60" s="92" t="s">
        <v>99</v>
      </c>
      <c r="AX60" s="92" t="s">
        <v>99</v>
      </c>
      <c r="AY60" s="92" t="s">
        <v>99</v>
      </c>
      <c r="AZ60" s="92" t="s">
        <v>99</v>
      </c>
      <c r="BA60" s="92" t="s">
        <v>99</v>
      </c>
      <c r="BB60" s="92" t="s">
        <v>99</v>
      </c>
      <c r="BC60" s="92" t="s">
        <v>99</v>
      </c>
      <c r="BD60" s="92" t="s">
        <v>99</v>
      </c>
      <c r="BE60" s="92" t="s">
        <v>99</v>
      </c>
      <c r="BF60" s="92" t="s">
        <v>99</v>
      </c>
      <c r="BG60" s="92" t="s">
        <v>99</v>
      </c>
      <c r="BH60" s="92" t="s">
        <v>99</v>
      </c>
      <c r="BI60" s="92" t="s">
        <v>99</v>
      </c>
      <c r="BJ60" s="92" t="s">
        <v>99</v>
      </c>
      <c r="BK60" s="92" t="s">
        <v>99</v>
      </c>
      <c r="BL60" s="92" t="s">
        <v>99</v>
      </c>
      <c r="BM60" s="92" t="s">
        <v>99</v>
      </c>
      <c r="BN60" s="92" t="s">
        <v>99</v>
      </c>
      <c r="BO60" s="92" t="s">
        <v>99</v>
      </c>
      <c r="BP60" s="92" t="s">
        <v>99</v>
      </c>
      <c r="BQ60" s="92" t="s">
        <v>99</v>
      </c>
      <c r="BR60" s="92" t="s">
        <v>99</v>
      </c>
      <c r="BS60" s="92" t="s">
        <v>99</v>
      </c>
      <c r="BT60" s="92" t="s">
        <v>99</v>
      </c>
      <c r="BU60" s="92" t="s">
        <v>99</v>
      </c>
      <c r="BV60" s="92" t="s">
        <v>99</v>
      </c>
      <c r="BW60" s="92" t="s">
        <v>99</v>
      </c>
      <c r="BX60" s="92" t="s">
        <v>99</v>
      </c>
      <c r="BY60" s="92" t="s">
        <v>99</v>
      </c>
      <c r="BZ60" s="92" t="s">
        <v>99</v>
      </c>
      <c r="CA60" s="92" t="s">
        <v>99</v>
      </c>
      <c r="CB60" s="92" t="s">
        <v>99</v>
      </c>
      <c r="CC60" s="92" t="s">
        <v>99</v>
      </c>
      <c r="CD60" s="92" t="s">
        <v>99</v>
      </c>
      <c r="CE60" s="92" t="s">
        <v>99</v>
      </c>
      <c r="CF60" s="92" t="s">
        <v>99</v>
      </c>
      <c r="CG60" s="92" t="s">
        <v>99</v>
      </c>
      <c r="CH60" s="92" t="s">
        <v>99</v>
      </c>
      <c r="CI60" s="92" t="s">
        <v>99</v>
      </c>
      <c r="CJ60" s="92" t="s">
        <v>99</v>
      </c>
      <c r="CK60" s="92" t="s">
        <v>99</v>
      </c>
      <c r="CL60" s="92" t="s">
        <v>99</v>
      </c>
      <c r="CM60" s="69" t="s">
        <v>99</v>
      </c>
      <c r="CN60" s="69" t="s">
        <v>99</v>
      </c>
      <c r="CO60" s="69" t="s">
        <v>99</v>
      </c>
      <c r="CP60" s="69" t="s">
        <v>99</v>
      </c>
    </row>
    <row r="61" spans="1:94" s="69" customFormat="1" ht="15" customHeight="1" x14ac:dyDescent="0.2">
      <c r="A61" s="92">
        <v>7</v>
      </c>
      <c r="B61" s="92" t="s">
        <v>101</v>
      </c>
      <c r="C61" s="92">
        <v>2283141</v>
      </c>
      <c r="D61" s="92">
        <v>754171</v>
      </c>
      <c r="E61" s="92">
        <v>197160</v>
      </c>
      <c r="F61" s="92">
        <v>557011</v>
      </c>
      <c r="G61" s="69">
        <v>362690</v>
      </c>
      <c r="H61" s="69">
        <v>200068</v>
      </c>
      <c r="I61" s="69">
        <v>-5747</v>
      </c>
      <c r="J61" s="92">
        <v>3037312</v>
      </c>
      <c r="K61" s="92">
        <v>709551</v>
      </c>
      <c r="L61" s="92">
        <v>378134</v>
      </c>
      <c r="M61" s="92">
        <v>331417</v>
      </c>
      <c r="N61" s="92">
        <v>215781</v>
      </c>
      <c r="O61" s="92">
        <v>117231</v>
      </c>
      <c r="P61" s="69">
        <v>-1595</v>
      </c>
      <c r="Q61" s="92">
        <v>3746863</v>
      </c>
      <c r="R61" s="92">
        <v>300307</v>
      </c>
      <c r="S61" s="92">
        <v>61925</v>
      </c>
      <c r="T61" s="92">
        <v>238382</v>
      </c>
      <c r="U61" s="92">
        <v>435627</v>
      </c>
      <c r="V61" s="92">
        <v>-203739</v>
      </c>
      <c r="W61" s="92">
        <v>6494</v>
      </c>
      <c r="X61" s="92">
        <v>4047170</v>
      </c>
      <c r="Y61" s="92">
        <v>882722</v>
      </c>
      <c r="Z61" s="92">
        <v>296059</v>
      </c>
      <c r="AA61" s="92">
        <v>586663</v>
      </c>
      <c r="AB61" s="92">
        <v>401692</v>
      </c>
      <c r="AC61" s="92">
        <v>183322</v>
      </c>
      <c r="AD61" s="92">
        <v>1649</v>
      </c>
      <c r="AE61" s="92">
        <v>4929892</v>
      </c>
      <c r="AF61" s="92">
        <v>928031</v>
      </c>
      <c r="AG61" s="92">
        <v>532939</v>
      </c>
      <c r="AH61" s="92">
        <v>395092</v>
      </c>
      <c r="AI61" s="92">
        <v>112574</v>
      </c>
      <c r="AJ61" s="92">
        <v>267582</v>
      </c>
      <c r="AK61" s="92">
        <v>14936</v>
      </c>
      <c r="AL61" s="92">
        <v>5857923</v>
      </c>
      <c r="AM61" s="92">
        <v>-2150712</v>
      </c>
      <c r="AN61" s="92">
        <v>351724</v>
      </c>
      <c r="AO61" s="92">
        <v>-2502436</v>
      </c>
      <c r="AP61" s="92">
        <v>-2253184</v>
      </c>
      <c r="AQ61" s="92">
        <v>-205689</v>
      </c>
      <c r="AR61" s="92">
        <v>-43563</v>
      </c>
      <c r="AS61" s="92">
        <v>3707211</v>
      </c>
      <c r="AT61" s="92">
        <v>1238081</v>
      </c>
      <c r="AU61" s="92">
        <v>313726</v>
      </c>
      <c r="AV61" s="92">
        <v>924354</v>
      </c>
      <c r="AW61" s="92">
        <v>749015</v>
      </c>
      <c r="AX61" s="92">
        <v>179736</v>
      </c>
      <c r="AY61" s="92">
        <v>-4397</v>
      </c>
      <c r="AZ61" s="92">
        <v>4945292</v>
      </c>
      <c r="BA61" s="92">
        <v>541099</v>
      </c>
      <c r="BB61" s="92">
        <v>354575</v>
      </c>
      <c r="BC61" s="92">
        <v>186524</v>
      </c>
      <c r="BD61" s="92">
        <v>164062</v>
      </c>
      <c r="BE61" s="92">
        <v>19460</v>
      </c>
      <c r="BF61" s="92">
        <v>3002</v>
      </c>
      <c r="BG61" s="92">
        <v>5486391</v>
      </c>
      <c r="BH61" s="92">
        <v>-271565</v>
      </c>
      <c r="BI61" s="92">
        <v>440405</v>
      </c>
      <c r="BJ61" s="92">
        <v>-711970</v>
      </c>
      <c r="BK61" s="92">
        <v>-674175</v>
      </c>
      <c r="BL61" s="92">
        <v>-11879</v>
      </c>
      <c r="BM61" s="92">
        <v>-25916</v>
      </c>
      <c r="BN61" s="92">
        <v>5214826</v>
      </c>
      <c r="BO61" s="92">
        <v>754676</v>
      </c>
      <c r="BP61" s="92">
        <v>378222</v>
      </c>
      <c r="BQ61" s="92">
        <v>376454</v>
      </c>
      <c r="BR61" s="92">
        <v>294808</v>
      </c>
      <c r="BS61" s="92">
        <v>53949</v>
      </c>
      <c r="BT61" s="92">
        <v>27697</v>
      </c>
      <c r="BU61" s="92">
        <v>5969502</v>
      </c>
      <c r="BV61" s="92">
        <v>1151186</v>
      </c>
      <c r="BW61" s="92">
        <v>394635</v>
      </c>
      <c r="BX61" s="92">
        <v>756551</v>
      </c>
      <c r="BY61" s="92">
        <v>804643</v>
      </c>
      <c r="BZ61" s="92">
        <v>-45331</v>
      </c>
      <c r="CA61" s="92">
        <v>-2761</v>
      </c>
      <c r="CB61" s="92">
        <v>7120688</v>
      </c>
      <c r="CC61" s="92">
        <v>12444</v>
      </c>
      <c r="CD61" s="92">
        <v>343441</v>
      </c>
      <c r="CE61" s="92">
        <v>-330997</v>
      </c>
      <c r="CF61" s="92">
        <v>103811</v>
      </c>
      <c r="CG61" s="92">
        <v>-442214</v>
      </c>
      <c r="CH61" s="92">
        <v>7405</v>
      </c>
      <c r="CI61" s="92">
        <v>7133132</v>
      </c>
      <c r="CJ61" s="92">
        <v>-154783</v>
      </c>
      <c r="CK61" s="92">
        <v>348646</v>
      </c>
      <c r="CL61" s="92">
        <v>-503429</v>
      </c>
      <c r="CM61" s="69">
        <v>-64671</v>
      </c>
      <c r="CN61" s="69">
        <v>-449286</v>
      </c>
      <c r="CO61" s="69">
        <v>10528</v>
      </c>
      <c r="CP61" s="69">
        <v>6978349</v>
      </c>
    </row>
    <row r="62" spans="1:94" s="69" customFormat="1" ht="15" customHeight="1" x14ac:dyDescent="0.2">
      <c r="A62" s="92">
        <v>8</v>
      </c>
      <c r="B62" s="92" t="s">
        <v>102</v>
      </c>
      <c r="C62" s="92">
        <v>1840110</v>
      </c>
      <c r="D62" s="92">
        <v>708325</v>
      </c>
      <c r="E62" s="92">
        <v>156173</v>
      </c>
      <c r="F62" s="92">
        <v>552152</v>
      </c>
      <c r="G62" s="69">
        <v>362690</v>
      </c>
      <c r="H62" s="69">
        <v>200068</v>
      </c>
      <c r="I62" s="69">
        <v>-10606</v>
      </c>
      <c r="J62" s="92">
        <v>2548435</v>
      </c>
      <c r="K62" s="92">
        <v>622110</v>
      </c>
      <c r="L62" s="92">
        <v>296184</v>
      </c>
      <c r="M62" s="92">
        <v>325926</v>
      </c>
      <c r="N62" s="92">
        <v>215781</v>
      </c>
      <c r="O62" s="92">
        <v>117231</v>
      </c>
      <c r="P62" s="69">
        <v>-7086</v>
      </c>
      <c r="Q62" s="92">
        <v>3170545</v>
      </c>
      <c r="R62" s="92">
        <v>278757</v>
      </c>
      <c r="S62" s="92">
        <v>51621</v>
      </c>
      <c r="T62" s="92">
        <v>227136</v>
      </c>
      <c r="U62" s="92">
        <v>435627</v>
      </c>
      <c r="V62" s="92">
        <v>-203739</v>
      </c>
      <c r="W62" s="92">
        <v>-4752</v>
      </c>
      <c r="X62" s="92">
        <v>3449302</v>
      </c>
      <c r="Y62" s="92">
        <v>844999</v>
      </c>
      <c r="Z62" s="92">
        <v>266312</v>
      </c>
      <c r="AA62" s="92">
        <v>578687</v>
      </c>
      <c r="AB62" s="92">
        <v>401692</v>
      </c>
      <c r="AC62" s="92">
        <v>183322</v>
      </c>
      <c r="AD62" s="92">
        <v>-6327</v>
      </c>
      <c r="AE62" s="92">
        <v>4294301</v>
      </c>
      <c r="AF62" s="92">
        <v>796667</v>
      </c>
      <c r="AG62" s="92">
        <v>431378</v>
      </c>
      <c r="AH62" s="92">
        <v>365289</v>
      </c>
      <c r="AI62" s="92">
        <v>112574</v>
      </c>
      <c r="AJ62" s="92">
        <v>267582</v>
      </c>
      <c r="AK62" s="92">
        <v>-14867</v>
      </c>
      <c r="AL62" s="92">
        <v>5090968</v>
      </c>
      <c r="AM62" s="92">
        <v>-2162821</v>
      </c>
      <c r="AN62" s="92">
        <v>360130</v>
      </c>
      <c r="AO62" s="92">
        <v>-2522951</v>
      </c>
      <c r="AP62" s="92">
        <v>-2253184</v>
      </c>
      <c r="AQ62" s="92">
        <v>-205689</v>
      </c>
      <c r="AR62" s="92">
        <v>-64078</v>
      </c>
      <c r="AS62" s="92">
        <v>2928147</v>
      </c>
      <c r="AT62" s="92">
        <v>1169032</v>
      </c>
      <c r="AU62" s="92">
        <v>262058</v>
      </c>
      <c r="AV62" s="92">
        <v>906974</v>
      </c>
      <c r="AW62" s="92">
        <v>749015</v>
      </c>
      <c r="AX62" s="92">
        <v>179736</v>
      </c>
      <c r="AY62" s="92">
        <v>-21777</v>
      </c>
      <c r="AZ62" s="92">
        <v>4097179</v>
      </c>
      <c r="BA62" s="92">
        <v>523671</v>
      </c>
      <c r="BB62" s="92">
        <v>343040</v>
      </c>
      <c r="BC62" s="92">
        <v>180631</v>
      </c>
      <c r="BD62" s="92">
        <v>164062</v>
      </c>
      <c r="BE62" s="92">
        <v>19460</v>
      </c>
      <c r="BF62" s="92">
        <v>-2891</v>
      </c>
      <c r="BG62" s="92">
        <v>4620850</v>
      </c>
      <c r="BH62" s="92">
        <v>-300798</v>
      </c>
      <c r="BI62" s="92">
        <v>401533</v>
      </c>
      <c r="BJ62" s="92">
        <v>-702331</v>
      </c>
      <c r="BK62" s="92">
        <v>-674175</v>
      </c>
      <c r="BL62" s="92">
        <v>-11879</v>
      </c>
      <c r="BM62" s="92">
        <v>-16277</v>
      </c>
      <c r="BN62" s="92">
        <v>4320052</v>
      </c>
      <c r="BO62" s="92">
        <v>663843</v>
      </c>
      <c r="BP62" s="92">
        <v>322211</v>
      </c>
      <c r="BQ62" s="92">
        <v>341632</v>
      </c>
      <c r="BR62" s="92">
        <v>294808</v>
      </c>
      <c r="BS62" s="92">
        <v>53949</v>
      </c>
      <c r="BT62" s="92">
        <v>-7125</v>
      </c>
      <c r="BU62" s="92">
        <v>4983895</v>
      </c>
      <c r="BV62" s="92">
        <v>1070332</v>
      </c>
      <c r="BW62" s="92">
        <v>336545</v>
      </c>
      <c r="BX62" s="92">
        <v>733787</v>
      </c>
      <c r="BY62" s="92">
        <v>804643</v>
      </c>
      <c r="BZ62" s="92">
        <v>-45331</v>
      </c>
      <c r="CA62" s="92">
        <v>-25525</v>
      </c>
      <c r="CB62" s="92">
        <v>6054227</v>
      </c>
      <c r="CC62" s="92">
        <v>-9153</v>
      </c>
      <c r="CD62" s="92">
        <v>340942</v>
      </c>
      <c r="CE62" s="92">
        <v>-350095</v>
      </c>
      <c r="CF62" s="92">
        <v>103811</v>
      </c>
      <c r="CG62" s="92">
        <v>-442214</v>
      </c>
      <c r="CH62" s="92">
        <v>-11693</v>
      </c>
      <c r="CI62" s="92">
        <v>6045074</v>
      </c>
      <c r="CJ62" s="92">
        <v>-233954</v>
      </c>
      <c r="CK62" s="92">
        <v>316346</v>
      </c>
      <c r="CL62" s="92">
        <v>-550300</v>
      </c>
      <c r="CM62" s="69">
        <v>-64671</v>
      </c>
      <c r="CN62" s="69">
        <v>-449286</v>
      </c>
      <c r="CO62" s="69">
        <v>-36343</v>
      </c>
      <c r="CP62" s="69">
        <v>5811120</v>
      </c>
    </row>
    <row r="63" spans="1:94" s="69" customFormat="1" ht="15" customHeight="1" x14ac:dyDescent="0.2">
      <c r="A63" s="92">
        <v>9</v>
      </c>
      <c r="B63" s="92" t="s">
        <v>103</v>
      </c>
      <c r="C63" s="92">
        <v>443031</v>
      </c>
      <c r="D63" s="92">
        <v>45846</v>
      </c>
      <c r="E63" s="92">
        <v>40987</v>
      </c>
      <c r="F63" s="92">
        <v>4859</v>
      </c>
      <c r="G63" s="69" t="s">
        <v>104</v>
      </c>
      <c r="H63" s="69" t="s">
        <v>104</v>
      </c>
      <c r="I63" s="69">
        <v>4859</v>
      </c>
      <c r="J63" s="92">
        <v>488877</v>
      </c>
      <c r="K63" s="92">
        <v>87441</v>
      </c>
      <c r="L63" s="92">
        <v>81951</v>
      </c>
      <c r="M63" s="92">
        <v>5490</v>
      </c>
      <c r="N63" s="92" t="s">
        <v>104</v>
      </c>
      <c r="O63" s="92" t="s">
        <v>104</v>
      </c>
      <c r="P63" s="69">
        <v>5490</v>
      </c>
      <c r="Q63" s="92">
        <v>576318</v>
      </c>
      <c r="R63" s="92">
        <v>21550</v>
      </c>
      <c r="S63" s="92">
        <v>10304</v>
      </c>
      <c r="T63" s="92">
        <v>11246</v>
      </c>
      <c r="U63" s="92" t="s">
        <v>104</v>
      </c>
      <c r="V63" s="92" t="s">
        <v>104</v>
      </c>
      <c r="W63" s="92">
        <v>11246</v>
      </c>
      <c r="X63" s="92">
        <v>597868</v>
      </c>
      <c r="Y63" s="92">
        <v>37723</v>
      </c>
      <c r="Z63" s="92">
        <v>29748</v>
      </c>
      <c r="AA63" s="92">
        <v>7975</v>
      </c>
      <c r="AB63" s="92" t="s">
        <v>104</v>
      </c>
      <c r="AC63" s="92" t="s">
        <v>104</v>
      </c>
      <c r="AD63" s="92">
        <v>7975</v>
      </c>
      <c r="AE63" s="92">
        <v>635591</v>
      </c>
      <c r="AF63" s="92">
        <v>131364</v>
      </c>
      <c r="AG63" s="92">
        <v>101561</v>
      </c>
      <c r="AH63" s="92">
        <v>29803</v>
      </c>
      <c r="AI63" s="92" t="s">
        <v>104</v>
      </c>
      <c r="AJ63" s="92" t="s">
        <v>104</v>
      </c>
      <c r="AK63" s="92">
        <v>29803</v>
      </c>
      <c r="AL63" s="92">
        <v>766955</v>
      </c>
      <c r="AM63" s="92">
        <v>12109</v>
      </c>
      <c r="AN63" s="92">
        <v>-8406</v>
      </c>
      <c r="AO63" s="92">
        <v>20515</v>
      </c>
      <c r="AP63" s="92" t="s">
        <v>104</v>
      </c>
      <c r="AQ63" s="92" t="s">
        <v>104</v>
      </c>
      <c r="AR63" s="92">
        <v>20515</v>
      </c>
      <c r="AS63" s="92">
        <v>779064</v>
      </c>
      <c r="AT63" s="92">
        <v>69049</v>
      </c>
      <c r="AU63" s="92">
        <v>51669</v>
      </c>
      <c r="AV63" s="92">
        <v>17380</v>
      </c>
      <c r="AW63" s="92" t="s">
        <v>104</v>
      </c>
      <c r="AX63" s="92" t="s">
        <v>104</v>
      </c>
      <c r="AY63" s="92">
        <v>17380</v>
      </c>
      <c r="AZ63" s="92">
        <v>848113</v>
      </c>
      <c r="BA63" s="92">
        <v>17428</v>
      </c>
      <c r="BB63" s="92">
        <v>11535</v>
      </c>
      <c r="BC63" s="92">
        <v>5893</v>
      </c>
      <c r="BD63" s="92" t="s">
        <v>104</v>
      </c>
      <c r="BE63" s="92" t="s">
        <v>104</v>
      </c>
      <c r="BF63" s="92">
        <v>5893</v>
      </c>
      <c r="BG63" s="92">
        <v>865541</v>
      </c>
      <c r="BH63" s="92">
        <v>29233</v>
      </c>
      <c r="BI63" s="92">
        <v>38872</v>
      </c>
      <c r="BJ63" s="92">
        <v>-9639</v>
      </c>
      <c r="BK63" s="92" t="s">
        <v>104</v>
      </c>
      <c r="BL63" s="92" t="s">
        <v>104</v>
      </c>
      <c r="BM63" s="92">
        <v>-9639</v>
      </c>
      <c r="BN63" s="92">
        <v>894774</v>
      </c>
      <c r="BO63" s="92">
        <v>90833</v>
      </c>
      <c r="BP63" s="92">
        <v>56011</v>
      </c>
      <c r="BQ63" s="92">
        <v>34822</v>
      </c>
      <c r="BR63" s="92" t="s">
        <v>104</v>
      </c>
      <c r="BS63" s="92" t="s">
        <v>104</v>
      </c>
      <c r="BT63" s="92">
        <v>34822</v>
      </c>
      <c r="BU63" s="92">
        <v>985607</v>
      </c>
      <c r="BV63" s="92">
        <v>80854</v>
      </c>
      <c r="BW63" s="92">
        <v>58090</v>
      </c>
      <c r="BX63" s="92">
        <v>22764</v>
      </c>
      <c r="BY63" s="92" t="s">
        <v>104</v>
      </c>
      <c r="BZ63" s="92" t="s">
        <v>104</v>
      </c>
      <c r="CA63" s="92">
        <v>22764</v>
      </c>
      <c r="CB63" s="92">
        <v>1066461</v>
      </c>
      <c r="CC63" s="92">
        <v>21597</v>
      </c>
      <c r="CD63" s="92">
        <v>2499</v>
      </c>
      <c r="CE63" s="92">
        <v>19098</v>
      </c>
      <c r="CF63" s="92" t="s">
        <v>104</v>
      </c>
      <c r="CG63" s="92" t="s">
        <v>104</v>
      </c>
      <c r="CH63" s="92">
        <v>19098</v>
      </c>
      <c r="CI63" s="92">
        <v>1088058</v>
      </c>
      <c r="CJ63" s="92">
        <v>79171</v>
      </c>
      <c r="CK63" s="92">
        <v>32300</v>
      </c>
      <c r="CL63" s="92">
        <v>46871</v>
      </c>
      <c r="CM63" s="69" t="s">
        <v>104</v>
      </c>
      <c r="CN63" s="69" t="s">
        <v>104</v>
      </c>
      <c r="CO63" s="69">
        <v>46871</v>
      </c>
      <c r="CP63" s="69">
        <v>1167229</v>
      </c>
    </row>
    <row r="64" spans="1:94" s="68" customFormat="1" ht="15" customHeight="1" x14ac:dyDescent="0.2">
      <c r="A64" s="92">
        <v>10</v>
      </c>
      <c r="B64" s="92" t="s">
        <v>105</v>
      </c>
      <c r="C64" s="92">
        <v>2276589</v>
      </c>
      <c r="D64" s="92">
        <v>899698</v>
      </c>
      <c r="E64" s="92">
        <v>133059</v>
      </c>
      <c r="F64" s="92">
        <v>766639</v>
      </c>
      <c r="G64" s="68">
        <v>386732</v>
      </c>
      <c r="H64" s="68">
        <v>244771</v>
      </c>
      <c r="I64" s="68">
        <v>135135</v>
      </c>
      <c r="J64" s="92">
        <v>3176287</v>
      </c>
      <c r="K64" s="92">
        <v>652019</v>
      </c>
      <c r="L64" s="92">
        <v>191956</v>
      </c>
      <c r="M64" s="92">
        <v>460063</v>
      </c>
      <c r="N64" s="92">
        <v>247908</v>
      </c>
      <c r="O64" s="92">
        <v>174715</v>
      </c>
      <c r="P64" s="68">
        <v>37439</v>
      </c>
      <c r="Q64" s="92">
        <v>3828305</v>
      </c>
      <c r="R64" s="92">
        <v>800673</v>
      </c>
      <c r="S64" s="92">
        <v>267290</v>
      </c>
      <c r="T64" s="92">
        <v>533383</v>
      </c>
      <c r="U64" s="92">
        <v>623312</v>
      </c>
      <c r="V64" s="92">
        <v>-207168</v>
      </c>
      <c r="W64" s="92">
        <v>117239</v>
      </c>
      <c r="X64" s="92">
        <v>4628978</v>
      </c>
      <c r="Y64" s="92">
        <v>1388103</v>
      </c>
      <c r="Z64" s="92">
        <v>493366</v>
      </c>
      <c r="AA64" s="92">
        <v>894737</v>
      </c>
      <c r="AB64" s="92">
        <v>678818</v>
      </c>
      <c r="AC64" s="92">
        <v>202964</v>
      </c>
      <c r="AD64" s="92">
        <v>12955</v>
      </c>
      <c r="AE64" s="92">
        <v>6017080</v>
      </c>
      <c r="AF64" s="92">
        <v>1244964</v>
      </c>
      <c r="AG64" s="92">
        <v>380807</v>
      </c>
      <c r="AH64" s="92">
        <v>864157</v>
      </c>
      <c r="AI64" s="92">
        <v>394060</v>
      </c>
      <c r="AJ64" s="92">
        <v>422948</v>
      </c>
      <c r="AK64" s="92">
        <v>47150</v>
      </c>
      <c r="AL64" s="92">
        <v>7262045</v>
      </c>
      <c r="AM64" s="92">
        <v>-2941226</v>
      </c>
      <c r="AN64" s="92">
        <v>-284269</v>
      </c>
      <c r="AO64" s="92">
        <v>-2656957</v>
      </c>
      <c r="AP64" s="92">
        <v>-2085853</v>
      </c>
      <c r="AQ64" s="92">
        <v>-555463</v>
      </c>
      <c r="AR64" s="92">
        <v>-15641</v>
      </c>
      <c r="AS64" s="92">
        <v>4320819</v>
      </c>
      <c r="AT64" s="92">
        <v>1737735</v>
      </c>
      <c r="AU64" s="92">
        <v>375883</v>
      </c>
      <c r="AV64" s="92">
        <v>1361852</v>
      </c>
      <c r="AW64" s="92">
        <v>1063827</v>
      </c>
      <c r="AX64" s="92">
        <v>297469</v>
      </c>
      <c r="AY64" s="92">
        <v>556</v>
      </c>
      <c r="AZ64" s="92">
        <v>6058554</v>
      </c>
      <c r="BA64" s="92">
        <v>1101812</v>
      </c>
      <c r="BB64" s="92">
        <v>199620</v>
      </c>
      <c r="BC64" s="92">
        <v>902192</v>
      </c>
      <c r="BD64" s="92">
        <v>644349</v>
      </c>
      <c r="BE64" s="92">
        <v>-31741</v>
      </c>
      <c r="BF64" s="92">
        <v>289584</v>
      </c>
      <c r="BG64" s="92">
        <v>7160366</v>
      </c>
      <c r="BH64" s="92">
        <v>-288634</v>
      </c>
      <c r="BI64" s="92">
        <v>85365</v>
      </c>
      <c r="BJ64" s="92">
        <v>-373999</v>
      </c>
      <c r="BK64" s="92">
        <v>-618288</v>
      </c>
      <c r="BL64" s="92">
        <v>-6454</v>
      </c>
      <c r="BM64" s="92">
        <v>250743</v>
      </c>
      <c r="BN64" s="92">
        <v>6871732</v>
      </c>
      <c r="BO64" s="92">
        <v>1112229</v>
      </c>
      <c r="BP64" s="92">
        <v>248760</v>
      </c>
      <c r="BQ64" s="92">
        <v>863469</v>
      </c>
      <c r="BR64" s="92">
        <v>848560</v>
      </c>
      <c r="BS64" s="92">
        <v>-25670</v>
      </c>
      <c r="BT64" s="92">
        <v>40579</v>
      </c>
      <c r="BU64" s="92">
        <v>7983961</v>
      </c>
      <c r="BV64" s="92">
        <v>1222144</v>
      </c>
      <c r="BW64" s="92">
        <v>481298</v>
      </c>
      <c r="BX64" s="92">
        <v>740846</v>
      </c>
      <c r="BY64" s="92">
        <v>1008595</v>
      </c>
      <c r="BZ64" s="92">
        <v>-214905</v>
      </c>
      <c r="CA64" s="92">
        <v>-52844</v>
      </c>
      <c r="CB64" s="92">
        <v>9206105</v>
      </c>
      <c r="CC64" s="92">
        <v>498154</v>
      </c>
      <c r="CD64" s="92">
        <v>582688</v>
      </c>
      <c r="CE64" s="92">
        <v>-84534</v>
      </c>
      <c r="CF64" s="92">
        <v>549789</v>
      </c>
      <c r="CG64" s="92">
        <v>-764501</v>
      </c>
      <c r="CH64" s="92">
        <v>130178</v>
      </c>
      <c r="CI64" s="92">
        <v>9704259</v>
      </c>
      <c r="CJ64" s="92">
        <v>-98083</v>
      </c>
      <c r="CK64" s="92">
        <v>153968</v>
      </c>
      <c r="CL64" s="92">
        <v>-252051</v>
      </c>
      <c r="CM64" s="68">
        <v>323228</v>
      </c>
      <c r="CN64" s="68">
        <v>-631313</v>
      </c>
      <c r="CO64" s="68">
        <v>56034</v>
      </c>
      <c r="CP64" s="68">
        <v>9606176</v>
      </c>
    </row>
    <row r="65" spans="1:94" s="68" customFormat="1" ht="15" customHeight="1" x14ac:dyDescent="0.2">
      <c r="A65" s="92">
        <v>11</v>
      </c>
      <c r="B65" s="92" t="s">
        <v>106</v>
      </c>
      <c r="C65" s="92">
        <v>1373980</v>
      </c>
      <c r="D65" s="92">
        <v>705442</v>
      </c>
      <c r="E65" s="92">
        <v>118003</v>
      </c>
      <c r="F65" s="92">
        <v>587439</v>
      </c>
      <c r="G65" s="68">
        <v>381342</v>
      </c>
      <c r="H65" s="68">
        <v>206097</v>
      </c>
      <c r="I65" s="68">
        <v>0</v>
      </c>
      <c r="J65" s="92">
        <v>2079422</v>
      </c>
      <c r="K65" s="92">
        <v>480996</v>
      </c>
      <c r="L65" s="92">
        <v>84753</v>
      </c>
      <c r="M65" s="92">
        <v>396243</v>
      </c>
      <c r="N65" s="92">
        <v>248874</v>
      </c>
      <c r="O65" s="92">
        <v>147369</v>
      </c>
      <c r="P65" s="68">
        <v>0</v>
      </c>
      <c r="Q65" s="92">
        <v>2560418</v>
      </c>
      <c r="R65" s="92">
        <v>757287</v>
      </c>
      <c r="S65" s="92">
        <v>186684</v>
      </c>
      <c r="T65" s="92">
        <v>570603</v>
      </c>
      <c r="U65" s="92">
        <v>645836</v>
      </c>
      <c r="V65" s="92">
        <v>-177411</v>
      </c>
      <c r="W65" s="92">
        <v>102178</v>
      </c>
      <c r="X65" s="92">
        <v>3317705</v>
      </c>
      <c r="Y65" s="92">
        <v>1011255</v>
      </c>
      <c r="Z65" s="92">
        <v>137331</v>
      </c>
      <c r="AA65" s="92">
        <v>873924</v>
      </c>
      <c r="AB65" s="92">
        <v>689469</v>
      </c>
      <c r="AC65" s="92">
        <v>184455</v>
      </c>
      <c r="AD65" s="92">
        <v>0</v>
      </c>
      <c r="AE65" s="92">
        <v>4328960</v>
      </c>
      <c r="AF65" s="92">
        <v>919030</v>
      </c>
      <c r="AG65" s="92">
        <v>147782</v>
      </c>
      <c r="AH65" s="92">
        <v>771248</v>
      </c>
      <c r="AI65" s="92">
        <v>385958</v>
      </c>
      <c r="AJ65" s="92">
        <v>385290</v>
      </c>
      <c r="AK65" s="92">
        <v>0</v>
      </c>
      <c r="AL65" s="92">
        <v>5247990</v>
      </c>
      <c r="AM65" s="92">
        <v>-2499562</v>
      </c>
      <c r="AN65" s="92">
        <v>-38550</v>
      </c>
      <c r="AO65" s="92">
        <v>-2461012</v>
      </c>
      <c r="AP65" s="92">
        <v>-1962852</v>
      </c>
      <c r="AQ65" s="92">
        <v>-498160</v>
      </c>
      <c r="AR65" s="92">
        <v>0</v>
      </c>
      <c r="AS65" s="92">
        <v>2748428</v>
      </c>
      <c r="AT65" s="92">
        <v>1246867</v>
      </c>
      <c r="AU65" s="92">
        <v>63696</v>
      </c>
      <c r="AV65" s="92">
        <v>1183171</v>
      </c>
      <c r="AW65" s="92">
        <v>925638</v>
      </c>
      <c r="AX65" s="92">
        <v>257533</v>
      </c>
      <c r="AY65" s="92">
        <v>0</v>
      </c>
      <c r="AZ65" s="92">
        <v>3995295</v>
      </c>
      <c r="BA65" s="92">
        <v>904951</v>
      </c>
      <c r="BB65" s="92">
        <v>79150</v>
      </c>
      <c r="BC65" s="92">
        <v>825801</v>
      </c>
      <c r="BD65" s="92">
        <v>595199</v>
      </c>
      <c r="BE65" s="92">
        <v>-25245</v>
      </c>
      <c r="BF65" s="92">
        <v>255847</v>
      </c>
      <c r="BG65" s="92">
        <v>4900246</v>
      </c>
      <c r="BH65" s="92">
        <v>-398808</v>
      </c>
      <c r="BI65" s="92">
        <v>6950</v>
      </c>
      <c r="BJ65" s="92">
        <v>-405758</v>
      </c>
      <c r="BK65" s="92">
        <v>-637202</v>
      </c>
      <c r="BL65" s="92">
        <v>-10068</v>
      </c>
      <c r="BM65" s="92">
        <v>241512</v>
      </c>
      <c r="BN65" s="92">
        <v>4501438</v>
      </c>
      <c r="BO65" s="92">
        <v>820419</v>
      </c>
      <c r="BP65" s="92">
        <v>103974</v>
      </c>
      <c r="BQ65" s="92">
        <v>716445</v>
      </c>
      <c r="BR65" s="92">
        <v>698280</v>
      </c>
      <c r="BS65" s="92">
        <v>-22580</v>
      </c>
      <c r="BT65" s="92">
        <v>40745</v>
      </c>
      <c r="BU65" s="92">
        <v>5321857</v>
      </c>
      <c r="BV65" s="92">
        <v>1151020</v>
      </c>
      <c r="BW65" s="92">
        <v>287432</v>
      </c>
      <c r="BX65" s="92">
        <v>863588</v>
      </c>
      <c r="BY65" s="92">
        <v>1096865</v>
      </c>
      <c r="BZ65" s="92">
        <v>-188573</v>
      </c>
      <c r="CA65" s="92">
        <v>-44704</v>
      </c>
      <c r="CB65" s="92">
        <v>6472877</v>
      </c>
      <c r="CC65" s="92">
        <v>297752</v>
      </c>
      <c r="CD65" s="92">
        <v>431625</v>
      </c>
      <c r="CE65" s="92">
        <v>-133873</v>
      </c>
      <c r="CF65" s="92">
        <v>458532</v>
      </c>
      <c r="CG65" s="92">
        <v>-688587</v>
      </c>
      <c r="CH65" s="92">
        <v>96182</v>
      </c>
      <c r="CI65" s="92">
        <v>6770629</v>
      </c>
      <c r="CJ65" s="92">
        <v>57602</v>
      </c>
      <c r="CK65" s="92">
        <v>202574</v>
      </c>
      <c r="CL65" s="92">
        <v>-144972</v>
      </c>
      <c r="CM65" s="68">
        <v>357856</v>
      </c>
      <c r="CN65" s="68">
        <v>-562933</v>
      </c>
      <c r="CO65" s="68">
        <v>60105</v>
      </c>
      <c r="CP65" s="68">
        <v>6828231</v>
      </c>
    </row>
    <row r="66" spans="1:94" s="68" customFormat="1" ht="15" customHeight="1" x14ac:dyDescent="0.2">
      <c r="A66" s="92">
        <v>12</v>
      </c>
      <c r="B66" s="92" t="s">
        <v>107</v>
      </c>
      <c r="C66" s="92">
        <v>902609</v>
      </c>
      <c r="D66" s="92">
        <v>194256</v>
      </c>
      <c r="E66" s="92">
        <v>15057</v>
      </c>
      <c r="F66" s="92">
        <v>179199</v>
      </c>
      <c r="G66" s="68">
        <v>5390</v>
      </c>
      <c r="H66" s="68">
        <v>38674</v>
      </c>
      <c r="I66" s="68">
        <v>135134</v>
      </c>
      <c r="J66" s="92">
        <v>1096865</v>
      </c>
      <c r="K66" s="92">
        <v>171023</v>
      </c>
      <c r="L66" s="92">
        <v>107203</v>
      </c>
      <c r="M66" s="92">
        <v>63819</v>
      </c>
      <c r="N66" s="92">
        <v>-966</v>
      </c>
      <c r="O66" s="92">
        <v>27346</v>
      </c>
      <c r="P66" s="68">
        <v>37439</v>
      </c>
      <c r="Q66" s="92">
        <v>1267887</v>
      </c>
      <c r="R66" s="92">
        <v>43386</v>
      </c>
      <c r="S66" s="92">
        <v>80606</v>
      </c>
      <c r="T66" s="92">
        <v>-37220</v>
      </c>
      <c r="U66" s="92">
        <v>-22524</v>
      </c>
      <c r="V66" s="92">
        <v>-29757</v>
      </c>
      <c r="W66" s="92">
        <v>15061</v>
      </c>
      <c r="X66" s="92">
        <v>1311273</v>
      </c>
      <c r="Y66" s="92">
        <v>376848</v>
      </c>
      <c r="Z66" s="92">
        <v>356035</v>
      </c>
      <c r="AA66" s="92">
        <v>20813</v>
      </c>
      <c r="AB66" s="92">
        <v>-10651</v>
      </c>
      <c r="AC66" s="92">
        <v>18509</v>
      </c>
      <c r="AD66" s="92">
        <v>12955</v>
      </c>
      <c r="AE66" s="92">
        <v>1688120</v>
      </c>
      <c r="AF66" s="92">
        <v>325934</v>
      </c>
      <c r="AG66" s="92">
        <v>233025</v>
      </c>
      <c r="AH66" s="92">
        <v>92909</v>
      </c>
      <c r="AI66" s="92">
        <v>8102</v>
      </c>
      <c r="AJ66" s="92">
        <v>37658</v>
      </c>
      <c r="AK66" s="92">
        <v>47150</v>
      </c>
      <c r="AL66" s="92">
        <v>2014055</v>
      </c>
      <c r="AM66" s="92">
        <v>-441664</v>
      </c>
      <c r="AN66" s="92">
        <v>-245720</v>
      </c>
      <c r="AO66" s="92">
        <v>-195944</v>
      </c>
      <c r="AP66" s="92">
        <v>-123000</v>
      </c>
      <c r="AQ66" s="92">
        <v>-57303</v>
      </c>
      <c r="AR66" s="92">
        <v>-15641</v>
      </c>
      <c r="AS66" s="92">
        <v>1572391</v>
      </c>
      <c r="AT66" s="92">
        <v>490868</v>
      </c>
      <c r="AU66" s="92">
        <v>312186</v>
      </c>
      <c r="AV66" s="92">
        <v>178682</v>
      </c>
      <c r="AW66" s="92">
        <v>138189</v>
      </c>
      <c r="AX66" s="92">
        <v>39937</v>
      </c>
      <c r="AY66" s="92">
        <v>556</v>
      </c>
      <c r="AZ66" s="92">
        <v>2063259</v>
      </c>
      <c r="BA66" s="92">
        <v>196861</v>
      </c>
      <c r="BB66" s="92">
        <v>120469</v>
      </c>
      <c r="BC66" s="92">
        <v>76392</v>
      </c>
      <c r="BD66" s="92">
        <v>49150</v>
      </c>
      <c r="BE66" s="92">
        <v>-6496</v>
      </c>
      <c r="BF66" s="92">
        <v>33738</v>
      </c>
      <c r="BG66" s="92">
        <v>2260120</v>
      </c>
      <c r="BH66" s="92">
        <v>110175</v>
      </c>
      <c r="BI66" s="92">
        <v>78415</v>
      </c>
      <c r="BJ66" s="92">
        <v>31760</v>
      </c>
      <c r="BK66" s="92">
        <v>18914</v>
      </c>
      <c r="BL66" s="92">
        <v>3614</v>
      </c>
      <c r="BM66" s="92">
        <v>9231</v>
      </c>
      <c r="BN66" s="92">
        <v>2370294</v>
      </c>
      <c r="BO66" s="92">
        <v>291810</v>
      </c>
      <c r="BP66" s="92">
        <v>144786</v>
      </c>
      <c r="BQ66" s="92">
        <v>147024</v>
      </c>
      <c r="BR66" s="92">
        <v>150280</v>
      </c>
      <c r="BS66" s="92">
        <v>-3090</v>
      </c>
      <c r="BT66" s="92">
        <v>-166</v>
      </c>
      <c r="BU66" s="92">
        <v>2662104</v>
      </c>
      <c r="BV66" s="92">
        <v>71124</v>
      </c>
      <c r="BW66" s="92">
        <v>193866</v>
      </c>
      <c r="BX66" s="92">
        <v>-122742</v>
      </c>
      <c r="BY66" s="92">
        <v>-88270</v>
      </c>
      <c r="BZ66" s="92">
        <v>-26333</v>
      </c>
      <c r="CA66" s="92">
        <v>-8140</v>
      </c>
      <c r="CB66" s="92">
        <v>2733228</v>
      </c>
      <c r="CC66" s="92">
        <v>200402</v>
      </c>
      <c r="CD66" s="92">
        <v>151063</v>
      </c>
      <c r="CE66" s="92">
        <v>49339</v>
      </c>
      <c r="CF66" s="92">
        <v>91258</v>
      </c>
      <c r="CG66" s="92">
        <v>-75915</v>
      </c>
      <c r="CH66" s="92">
        <v>33996</v>
      </c>
      <c r="CI66" s="92">
        <v>2933630</v>
      </c>
      <c r="CJ66" s="92">
        <v>-155685</v>
      </c>
      <c r="CK66" s="92">
        <v>-48606</v>
      </c>
      <c r="CL66" s="92">
        <v>-107079</v>
      </c>
      <c r="CM66" s="68">
        <v>-34628</v>
      </c>
      <c r="CN66" s="68">
        <v>-68380</v>
      </c>
      <c r="CO66" s="68">
        <v>-4070</v>
      </c>
      <c r="CP66" s="68">
        <v>2777945</v>
      </c>
    </row>
    <row r="67" spans="1:94" s="68" customFormat="1" ht="15" customHeight="1" x14ac:dyDescent="0.2">
      <c r="A67" s="92">
        <v>13</v>
      </c>
      <c r="B67" s="92" t="s">
        <v>108</v>
      </c>
      <c r="C67" s="92">
        <v>186360</v>
      </c>
      <c r="D67" s="92">
        <v>29541</v>
      </c>
      <c r="E67" s="92">
        <v>-12910</v>
      </c>
      <c r="F67" s="92">
        <v>42451</v>
      </c>
      <c r="G67" s="68" t="s">
        <v>104</v>
      </c>
      <c r="H67" s="68">
        <v>4009</v>
      </c>
      <c r="I67" s="68">
        <v>38442</v>
      </c>
      <c r="J67" s="92">
        <v>215901</v>
      </c>
      <c r="K67" s="92">
        <v>48566</v>
      </c>
      <c r="L67" s="92">
        <v>20523</v>
      </c>
      <c r="M67" s="92">
        <v>28042</v>
      </c>
      <c r="N67" s="92" t="s">
        <v>104</v>
      </c>
      <c r="O67" s="92">
        <v>6326</v>
      </c>
      <c r="P67" s="68">
        <v>21716</v>
      </c>
      <c r="Q67" s="92">
        <v>264467</v>
      </c>
      <c r="R67" s="92">
        <v>9535</v>
      </c>
      <c r="S67" s="92">
        <v>18822</v>
      </c>
      <c r="T67" s="92">
        <v>-9287</v>
      </c>
      <c r="U67" s="92" t="s">
        <v>104</v>
      </c>
      <c r="V67" s="92">
        <v>-9471</v>
      </c>
      <c r="W67" s="92">
        <v>184</v>
      </c>
      <c r="X67" s="92">
        <v>274002</v>
      </c>
      <c r="Y67" s="92">
        <v>114838</v>
      </c>
      <c r="Z67" s="92">
        <v>115742</v>
      </c>
      <c r="AA67" s="92">
        <v>-904</v>
      </c>
      <c r="AB67" s="92" t="s">
        <v>104</v>
      </c>
      <c r="AC67" s="92">
        <v>4367</v>
      </c>
      <c r="AD67" s="92">
        <v>-5272</v>
      </c>
      <c r="AE67" s="92">
        <v>388839</v>
      </c>
      <c r="AF67" s="92">
        <v>-4950</v>
      </c>
      <c r="AG67" s="92">
        <v>15190</v>
      </c>
      <c r="AH67" s="92">
        <v>-20140</v>
      </c>
      <c r="AI67" s="92" t="s">
        <v>104</v>
      </c>
      <c r="AJ67" s="92">
        <v>9733</v>
      </c>
      <c r="AK67" s="92">
        <v>-29873</v>
      </c>
      <c r="AL67" s="92">
        <v>383890</v>
      </c>
      <c r="AM67" s="92">
        <v>-69787</v>
      </c>
      <c r="AN67" s="92">
        <v>-82645</v>
      </c>
      <c r="AO67" s="92">
        <v>12858</v>
      </c>
      <c r="AP67" s="92" t="s">
        <v>104</v>
      </c>
      <c r="AQ67" s="92">
        <v>-6445</v>
      </c>
      <c r="AR67" s="92">
        <v>19303</v>
      </c>
      <c r="AS67" s="92">
        <v>314103</v>
      </c>
      <c r="AT67" s="92">
        <v>123388</v>
      </c>
      <c r="AU67" s="92">
        <v>136127</v>
      </c>
      <c r="AV67" s="92">
        <v>-12739</v>
      </c>
      <c r="AW67" s="92" t="s">
        <v>104</v>
      </c>
      <c r="AX67" s="92">
        <v>8032</v>
      </c>
      <c r="AY67" s="92">
        <v>-20771</v>
      </c>
      <c r="AZ67" s="92">
        <v>437491</v>
      </c>
      <c r="BA67" s="92">
        <v>35319</v>
      </c>
      <c r="BB67" s="92">
        <v>62279</v>
      </c>
      <c r="BC67" s="92">
        <v>-26960</v>
      </c>
      <c r="BD67" s="92" t="s">
        <v>104</v>
      </c>
      <c r="BE67" s="92">
        <v>-3829</v>
      </c>
      <c r="BF67" s="92">
        <v>-23131</v>
      </c>
      <c r="BG67" s="92">
        <v>472810</v>
      </c>
      <c r="BH67" s="92">
        <v>-56179</v>
      </c>
      <c r="BI67" s="92">
        <v>-51256</v>
      </c>
      <c r="BJ67" s="92">
        <v>-4923</v>
      </c>
      <c r="BK67" s="92" t="s">
        <v>104</v>
      </c>
      <c r="BL67" s="92">
        <v>4911</v>
      </c>
      <c r="BM67" s="92">
        <v>-9834</v>
      </c>
      <c r="BN67" s="92">
        <v>416631</v>
      </c>
      <c r="BO67" s="92">
        <v>-1722</v>
      </c>
      <c r="BP67" s="92">
        <v>-8599</v>
      </c>
      <c r="BQ67" s="92">
        <v>6877</v>
      </c>
      <c r="BR67" s="92" t="s">
        <v>104</v>
      </c>
      <c r="BS67" s="92">
        <v>6377</v>
      </c>
      <c r="BT67" s="92">
        <v>500</v>
      </c>
      <c r="BU67" s="92">
        <v>414909</v>
      </c>
      <c r="BV67" s="92">
        <v>34774</v>
      </c>
      <c r="BW67" s="92">
        <v>48761</v>
      </c>
      <c r="BX67" s="92">
        <v>-13987</v>
      </c>
      <c r="BY67" s="92" t="s">
        <v>104</v>
      </c>
      <c r="BZ67" s="92">
        <v>-1912</v>
      </c>
      <c r="CA67" s="92">
        <v>-12075</v>
      </c>
      <c r="CB67" s="92">
        <v>449683</v>
      </c>
      <c r="CC67" s="92">
        <v>-2493</v>
      </c>
      <c r="CD67" s="92">
        <v>11389</v>
      </c>
      <c r="CE67" s="92">
        <v>-13882</v>
      </c>
      <c r="CF67" s="92" t="s">
        <v>104</v>
      </c>
      <c r="CG67" s="92">
        <v>-7683</v>
      </c>
      <c r="CH67" s="92">
        <v>-6199</v>
      </c>
      <c r="CI67" s="92">
        <v>447190</v>
      </c>
      <c r="CJ67" s="92">
        <v>39053</v>
      </c>
      <c r="CK67" s="92">
        <v>42484</v>
      </c>
      <c r="CL67" s="92">
        <v>-3431</v>
      </c>
      <c r="CM67" s="68" t="s">
        <v>104</v>
      </c>
      <c r="CN67" s="68">
        <v>-3431</v>
      </c>
      <c r="CO67" s="68">
        <v>0</v>
      </c>
      <c r="CP67" s="68">
        <v>486243</v>
      </c>
    </row>
    <row r="68" spans="1:94" s="68" customFormat="1" ht="15" customHeight="1" x14ac:dyDescent="0.2">
      <c r="A68" s="92">
        <v>14</v>
      </c>
      <c r="B68" s="92" t="s">
        <v>109</v>
      </c>
      <c r="C68" s="92">
        <v>716249</v>
      </c>
      <c r="D68" s="92">
        <v>164714</v>
      </c>
      <c r="E68" s="92">
        <v>27967</v>
      </c>
      <c r="F68" s="92">
        <v>136747</v>
      </c>
      <c r="G68" s="68">
        <v>5390</v>
      </c>
      <c r="H68" s="68">
        <v>34665</v>
      </c>
      <c r="I68" s="68">
        <v>96692</v>
      </c>
      <c r="J68" s="92">
        <v>880963</v>
      </c>
      <c r="K68" s="92">
        <v>122457</v>
      </c>
      <c r="L68" s="92">
        <v>86679</v>
      </c>
      <c r="M68" s="92">
        <v>35778</v>
      </c>
      <c r="N68" s="92">
        <v>-966</v>
      </c>
      <c r="O68" s="92">
        <v>21020</v>
      </c>
      <c r="P68" s="68">
        <v>15724</v>
      </c>
      <c r="Q68" s="92">
        <v>1003420</v>
      </c>
      <c r="R68" s="92">
        <v>33851</v>
      </c>
      <c r="S68" s="92">
        <v>61784</v>
      </c>
      <c r="T68" s="92">
        <v>-27933</v>
      </c>
      <c r="U68" s="92">
        <v>-22524</v>
      </c>
      <c r="V68" s="92">
        <v>-20286</v>
      </c>
      <c r="W68" s="92">
        <v>14877</v>
      </c>
      <c r="X68" s="92">
        <v>1037271</v>
      </c>
      <c r="Y68" s="92">
        <v>262010</v>
      </c>
      <c r="Z68" s="92">
        <v>240293</v>
      </c>
      <c r="AA68" s="92">
        <v>21717</v>
      </c>
      <c r="AB68" s="92">
        <v>-10651</v>
      </c>
      <c r="AC68" s="92">
        <v>14142</v>
      </c>
      <c r="AD68" s="92">
        <v>18226</v>
      </c>
      <c r="AE68" s="92">
        <v>1299281</v>
      </c>
      <c r="AF68" s="92">
        <v>330884</v>
      </c>
      <c r="AG68" s="92">
        <v>217835</v>
      </c>
      <c r="AH68" s="92">
        <v>113049</v>
      </c>
      <c r="AI68" s="92">
        <v>8102</v>
      </c>
      <c r="AJ68" s="92">
        <v>27924</v>
      </c>
      <c r="AK68" s="92">
        <v>77023</v>
      </c>
      <c r="AL68" s="92">
        <v>1630165</v>
      </c>
      <c r="AM68" s="92">
        <v>-371877</v>
      </c>
      <c r="AN68" s="92">
        <v>-163075</v>
      </c>
      <c r="AO68" s="92">
        <v>-208802</v>
      </c>
      <c r="AP68" s="92">
        <v>-123000</v>
      </c>
      <c r="AQ68" s="92">
        <v>-50858</v>
      </c>
      <c r="AR68" s="92">
        <v>-34944</v>
      </c>
      <c r="AS68" s="92">
        <v>1258288</v>
      </c>
      <c r="AT68" s="92">
        <v>367480</v>
      </c>
      <c r="AU68" s="92">
        <v>176059</v>
      </c>
      <c r="AV68" s="92">
        <v>191421</v>
      </c>
      <c r="AW68" s="92">
        <v>138189</v>
      </c>
      <c r="AX68" s="92">
        <v>31905</v>
      </c>
      <c r="AY68" s="92">
        <v>21327</v>
      </c>
      <c r="AZ68" s="92">
        <v>1625768</v>
      </c>
      <c r="BA68" s="92">
        <v>161542</v>
      </c>
      <c r="BB68" s="92">
        <v>58190</v>
      </c>
      <c r="BC68" s="92">
        <v>103352</v>
      </c>
      <c r="BD68" s="92">
        <v>49150</v>
      </c>
      <c r="BE68" s="92">
        <v>-2667</v>
      </c>
      <c r="BF68" s="92">
        <v>56869</v>
      </c>
      <c r="BG68" s="92">
        <v>1787310</v>
      </c>
      <c r="BH68" s="92">
        <v>166353</v>
      </c>
      <c r="BI68" s="92">
        <v>129671</v>
      </c>
      <c r="BJ68" s="92">
        <v>36682</v>
      </c>
      <c r="BK68" s="92">
        <v>18914</v>
      </c>
      <c r="BL68" s="92">
        <v>-1297</v>
      </c>
      <c r="BM68" s="92">
        <v>19065</v>
      </c>
      <c r="BN68" s="92">
        <v>1953663</v>
      </c>
      <c r="BO68" s="92">
        <v>293532</v>
      </c>
      <c r="BP68" s="92">
        <v>153385</v>
      </c>
      <c r="BQ68" s="92">
        <v>140147</v>
      </c>
      <c r="BR68" s="92">
        <v>150280</v>
      </c>
      <c r="BS68" s="92">
        <v>-9467</v>
      </c>
      <c r="BT68" s="92">
        <v>-666</v>
      </c>
      <c r="BU68" s="92">
        <v>2247195</v>
      </c>
      <c r="BV68" s="92">
        <v>36349</v>
      </c>
      <c r="BW68" s="92">
        <v>145105</v>
      </c>
      <c r="BX68" s="92">
        <v>-108756</v>
      </c>
      <c r="BY68" s="92">
        <v>-88270</v>
      </c>
      <c r="BZ68" s="92">
        <v>-24421</v>
      </c>
      <c r="CA68" s="92">
        <v>3934</v>
      </c>
      <c r="CB68" s="92">
        <v>2283544</v>
      </c>
      <c r="CC68" s="92">
        <v>202896</v>
      </c>
      <c r="CD68" s="92">
        <v>139674</v>
      </c>
      <c r="CE68" s="92">
        <v>63222</v>
      </c>
      <c r="CF68" s="92">
        <v>91258</v>
      </c>
      <c r="CG68" s="92">
        <v>-68232</v>
      </c>
      <c r="CH68" s="92">
        <v>40196</v>
      </c>
      <c r="CI68" s="92">
        <v>2486440</v>
      </c>
      <c r="CJ68" s="92">
        <v>-194738</v>
      </c>
      <c r="CK68" s="92">
        <v>-91090</v>
      </c>
      <c r="CL68" s="92">
        <v>-103648</v>
      </c>
      <c r="CM68" s="68">
        <v>-34628</v>
      </c>
      <c r="CN68" s="68">
        <v>-64950</v>
      </c>
      <c r="CO68" s="68">
        <v>-4070</v>
      </c>
      <c r="CP68" s="68">
        <v>2291702</v>
      </c>
    </row>
    <row r="69" spans="1:94" s="68" customFormat="1" ht="15" customHeight="1" x14ac:dyDescent="0.2">
      <c r="A69" s="92">
        <v>15</v>
      </c>
      <c r="B69" s="92" t="s">
        <v>110</v>
      </c>
      <c r="C69" s="92" t="s">
        <v>94</v>
      </c>
      <c r="D69" s="92" t="s">
        <v>94</v>
      </c>
      <c r="E69" s="92" t="s">
        <v>94</v>
      </c>
      <c r="F69" s="92" t="s">
        <v>94</v>
      </c>
      <c r="G69" s="68" t="s">
        <v>94</v>
      </c>
      <c r="H69" s="68" t="s">
        <v>94</v>
      </c>
      <c r="I69" s="68" t="s">
        <v>94</v>
      </c>
      <c r="J69" s="92" t="s">
        <v>94</v>
      </c>
      <c r="K69" s="92" t="s">
        <v>94</v>
      </c>
      <c r="L69" s="92" t="s">
        <v>94</v>
      </c>
      <c r="M69" s="92" t="s">
        <v>94</v>
      </c>
      <c r="N69" s="92" t="s">
        <v>94</v>
      </c>
      <c r="O69" s="92" t="s">
        <v>94</v>
      </c>
      <c r="P69" s="68" t="s">
        <v>94</v>
      </c>
      <c r="Q69" s="92" t="s">
        <v>94</v>
      </c>
      <c r="R69" s="92">
        <v>1190029</v>
      </c>
      <c r="S69" s="92" t="s">
        <v>96</v>
      </c>
      <c r="T69" s="92" t="s">
        <v>96</v>
      </c>
      <c r="U69" s="92" t="s">
        <v>96</v>
      </c>
      <c r="V69" s="92" t="s">
        <v>96</v>
      </c>
      <c r="W69" s="92" t="s">
        <v>96</v>
      </c>
      <c r="X69" s="92">
        <v>1190029</v>
      </c>
      <c r="Y69" s="92">
        <v>48966</v>
      </c>
      <c r="Z69" s="92" t="s">
        <v>96</v>
      </c>
      <c r="AA69" s="92" t="s">
        <v>96</v>
      </c>
      <c r="AB69" s="92" t="s">
        <v>96</v>
      </c>
      <c r="AC69" s="92" t="s">
        <v>96</v>
      </c>
      <c r="AD69" s="92" t="s">
        <v>96</v>
      </c>
      <c r="AE69" s="92">
        <v>1238995</v>
      </c>
      <c r="AF69" s="92">
        <v>1320337</v>
      </c>
      <c r="AG69" s="92" t="s">
        <v>96</v>
      </c>
      <c r="AH69" s="92" t="s">
        <v>96</v>
      </c>
      <c r="AI69" s="92" t="s">
        <v>96</v>
      </c>
      <c r="AJ69" s="92" t="s">
        <v>96</v>
      </c>
      <c r="AK69" s="92" t="s">
        <v>96</v>
      </c>
      <c r="AL69" s="92">
        <v>2559332</v>
      </c>
      <c r="AM69" s="92">
        <v>3568118</v>
      </c>
      <c r="AN69" s="92" t="s">
        <v>96</v>
      </c>
      <c r="AO69" s="92" t="s">
        <v>96</v>
      </c>
      <c r="AP69" s="92" t="s">
        <v>96</v>
      </c>
      <c r="AQ69" s="92" t="s">
        <v>96</v>
      </c>
      <c r="AR69" s="92" t="s">
        <v>96</v>
      </c>
      <c r="AS69" s="92">
        <v>6127450</v>
      </c>
      <c r="AT69" s="92">
        <v>-2637671</v>
      </c>
      <c r="AU69" s="92" t="s">
        <v>96</v>
      </c>
      <c r="AV69" s="92" t="s">
        <v>96</v>
      </c>
      <c r="AW69" s="92" t="s">
        <v>96</v>
      </c>
      <c r="AX69" s="92" t="s">
        <v>96</v>
      </c>
      <c r="AY69" s="92" t="s">
        <v>96</v>
      </c>
      <c r="AZ69" s="92">
        <v>3489779</v>
      </c>
      <c r="BA69" s="92">
        <v>162534</v>
      </c>
      <c r="BB69" s="92" t="s">
        <v>96</v>
      </c>
      <c r="BC69" s="92" t="s">
        <v>96</v>
      </c>
      <c r="BD69" s="92" t="s">
        <v>96</v>
      </c>
      <c r="BE69" s="92" t="s">
        <v>96</v>
      </c>
      <c r="BF69" s="92" t="s">
        <v>96</v>
      </c>
      <c r="BG69" s="92">
        <v>3652313</v>
      </c>
      <c r="BH69" s="92">
        <v>1064265</v>
      </c>
      <c r="BI69" s="92" t="s">
        <v>96</v>
      </c>
      <c r="BJ69" s="92" t="s">
        <v>96</v>
      </c>
      <c r="BK69" s="92" t="s">
        <v>96</v>
      </c>
      <c r="BL69" s="92" t="s">
        <v>96</v>
      </c>
      <c r="BM69" s="92" t="s">
        <v>96</v>
      </c>
      <c r="BN69" s="92">
        <v>4716578</v>
      </c>
      <c r="BO69" s="92">
        <v>-1096817</v>
      </c>
      <c r="BP69" s="92" t="s">
        <v>96</v>
      </c>
      <c r="BQ69" s="92" t="s">
        <v>96</v>
      </c>
      <c r="BR69" s="92" t="s">
        <v>96</v>
      </c>
      <c r="BS69" s="92" t="s">
        <v>96</v>
      </c>
      <c r="BT69" s="92" t="s">
        <v>96</v>
      </c>
      <c r="BU69" s="92">
        <v>3619761</v>
      </c>
      <c r="BV69" s="92">
        <v>-602661</v>
      </c>
      <c r="BW69" s="92" t="s">
        <v>96</v>
      </c>
      <c r="BX69" s="92" t="s">
        <v>96</v>
      </c>
      <c r="BY69" s="92" t="s">
        <v>96</v>
      </c>
      <c r="BZ69" s="92" t="s">
        <v>96</v>
      </c>
      <c r="CA69" s="92" t="s">
        <v>96</v>
      </c>
      <c r="CB69" s="92">
        <v>3017100</v>
      </c>
      <c r="CC69" s="92">
        <v>197009</v>
      </c>
      <c r="CD69" s="92" t="s">
        <v>96</v>
      </c>
      <c r="CE69" s="92" t="s">
        <v>96</v>
      </c>
      <c r="CF69" s="92" t="s">
        <v>96</v>
      </c>
      <c r="CG69" s="92" t="s">
        <v>96</v>
      </c>
      <c r="CH69" s="92" t="s">
        <v>96</v>
      </c>
      <c r="CI69" s="92">
        <v>3214109</v>
      </c>
      <c r="CJ69" s="92">
        <v>-818756</v>
      </c>
      <c r="CK69" s="92" t="s">
        <v>96</v>
      </c>
      <c r="CL69" s="92" t="s">
        <v>96</v>
      </c>
      <c r="CM69" s="68" t="s">
        <v>96</v>
      </c>
      <c r="CN69" s="68" t="s">
        <v>96</v>
      </c>
      <c r="CO69" s="68" t="s">
        <v>96</v>
      </c>
      <c r="CP69" s="68">
        <v>2395353</v>
      </c>
    </row>
    <row r="70" spans="1:94" s="68" customFormat="1" ht="15" customHeight="1" x14ac:dyDescent="0.2">
      <c r="A70" s="92">
        <v>16</v>
      </c>
      <c r="B70" s="92" t="s">
        <v>111</v>
      </c>
      <c r="C70" s="92" t="s">
        <v>94</v>
      </c>
      <c r="D70" s="92" t="s">
        <v>94</v>
      </c>
      <c r="E70" s="92" t="s">
        <v>94</v>
      </c>
      <c r="F70" s="92" t="s">
        <v>94</v>
      </c>
      <c r="G70" s="68" t="s">
        <v>94</v>
      </c>
      <c r="H70" s="68" t="s">
        <v>94</v>
      </c>
      <c r="I70" s="68" t="s">
        <v>94</v>
      </c>
      <c r="J70" s="92" t="s">
        <v>94</v>
      </c>
      <c r="K70" s="92" t="s">
        <v>94</v>
      </c>
      <c r="L70" s="92" t="s">
        <v>94</v>
      </c>
      <c r="M70" s="92" t="s">
        <v>94</v>
      </c>
      <c r="N70" s="92" t="s">
        <v>94</v>
      </c>
      <c r="O70" s="92" t="s">
        <v>94</v>
      </c>
      <c r="P70" s="68" t="s">
        <v>94</v>
      </c>
      <c r="Q70" s="92" t="s">
        <v>94</v>
      </c>
      <c r="R70" s="92">
        <v>1171172</v>
      </c>
      <c r="S70" s="92" t="s">
        <v>96</v>
      </c>
      <c r="T70" s="92" t="s">
        <v>96</v>
      </c>
      <c r="U70" s="92" t="s">
        <v>96</v>
      </c>
      <c r="V70" s="92" t="s">
        <v>96</v>
      </c>
      <c r="W70" s="92" t="s">
        <v>96</v>
      </c>
      <c r="X70" s="92">
        <v>1171172</v>
      </c>
      <c r="Y70" s="92">
        <v>42182</v>
      </c>
      <c r="Z70" s="92" t="s">
        <v>96</v>
      </c>
      <c r="AA70" s="92" t="s">
        <v>96</v>
      </c>
      <c r="AB70" s="92" t="s">
        <v>96</v>
      </c>
      <c r="AC70" s="92" t="s">
        <v>96</v>
      </c>
      <c r="AD70" s="92" t="s">
        <v>96</v>
      </c>
      <c r="AE70" s="92">
        <v>1213354</v>
      </c>
      <c r="AF70" s="92">
        <v>1312721</v>
      </c>
      <c r="AG70" s="92" t="s">
        <v>96</v>
      </c>
      <c r="AH70" s="92" t="s">
        <v>96</v>
      </c>
      <c r="AI70" s="92" t="s">
        <v>96</v>
      </c>
      <c r="AJ70" s="92" t="s">
        <v>96</v>
      </c>
      <c r="AK70" s="92" t="s">
        <v>96</v>
      </c>
      <c r="AL70" s="92">
        <v>2526075</v>
      </c>
      <c r="AM70" s="92">
        <v>3539099</v>
      </c>
      <c r="AN70" s="92" t="s">
        <v>96</v>
      </c>
      <c r="AO70" s="92" t="s">
        <v>96</v>
      </c>
      <c r="AP70" s="92" t="s">
        <v>96</v>
      </c>
      <c r="AQ70" s="92" t="s">
        <v>96</v>
      </c>
      <c r="AR70" s="92" t="s">
        <v>96</v>
      </c>
      <c r="AS70" s="92">
        <v>6065174</v>
      </c>
      <c r="AT70" s="92">
        <v>-2604478</v>
      </c>
      <c r="AU70" s="92" t="s">
        <v>96</v>
      </c>
      <c r="AV70" s="92" t="s">
        <v>96</v>
      </c>
      <c r="AW70" s="92" t="s">
        <v>96</v>
      </c>
      <c r="AX70" s="92" t="s">
        <v>96</v>
      </c>
      <c r="AY70" s="92" t="s">
        <v>96</v>
      </c>
      <c r="AZ70" s="92">
        <v>3460696</v>
      </c>
      <c r="BA70" s="92">
        <v>161105</v>
      </c>
      <c r="BB70" s="92" t="s">
        <v>96</v>
      </c>
      <c r="BC70" s="92" t="s">
        <v>96</v>
      </c>
      <c r="BD70" s="92" t="s">
        <v>96</v>
      </c>
      <c r="BE70" s="92" t="s">
        <v>96</v>
      </c>
      <c r="BF70" s="92" t="s">
        <v>96</v>
      </c>
      <c r="BG70" s="92">
        <v>3621801</v>
      </c>
      <c r="BH70" s="92">
        <v>1046726</v>
      </c>
      <c r="BI70" s="92" t="s">
        <v>96</v>
      </c>
      <c r="BJ70" s="92" t="s">
        <v>96</v>
      </c>
      <c r="BK70" s="92" t="s">
        <v>96</v>
      </c>
      <c r="BL70" s="92" t="s">
        <v>96</v>
      </c>
      <c r="BM70" s="92" t="s">
        <v>96</v>
      </c>
      <c r="BN70" s="92">
        <v>4668527</v>
      </c>
      <c r="BO70" s="92">
        <v>-1082746</v>
      </c>
      <c r="BP70" s="92" t="s">
        <v>96</v>
      </c>
      <c r="BQ70" s="92" t="s">
        <v>96</v>
      </c>
      <c r="BR70" s="92" t="s">
        <v>96</v>
      </c>
      <c r="BS70" s="92" t="s">
        <v>96</v>
      </c>
      <c r="BT70" s="92" t="s">
        <v>96</v>
      </c>
      <c r="BU70" s="92">
        <v>3585781</v>
      </c>
      <c r="BV70" s="92">
        <v>-605469</v>
      </c>
      <c r="BW70" s="92" t="s">
        <v>96</v>
      </c>
      <c r="BX70" s="92" t="s">
        <v>96</v>
      </c>
      <c r="BY70" s="92" t="s">
        <v>96</v>
      </c>
      <c r="BZ70" s="92" t="s">
        <v>96</v>
      </c>
      <c r="CA70" s="92" t="s">
        <v>96</v>
      </c>
      <c r="CB70" s="92">
        <v>2980312</v>
      </c>
      <c r="CC70" s="92">
        <v>163675</v>
      </c>
      <c r="CD70" s="92" t="s">
        <v>96</v>
      </c>
      <c r="CE70" s="92" t="s">
        <v>96</v>
      </c>
      <c r="CF70" s="92" t="s">
        <v>96</v>
      </c>
      <c r="CG70" s="92" t="s">
        <v>96</v>
      </c>
      <c r="CH70" s="92" t="s">
        <v>96</v>
      </c>
      <c r="CI70" s="92">
        <v>3143987</v>
      </c>
      <c r="CJ70" s="92">
        <v>-797279</v>
      </c>
      <c r="CK70" s="92" t="s">
        <v>96</v>
      </c>
      <c r="CL70" s="92" t="s">
        <v>96</v>
      </c>
      <c r="CM70" s="68" t="s">
        <v>96</v>
      </c>
      <c r="CN70" s="68" t="s">
        <v>96</v>
      </c>
      <c r="CO70" s="68" t="s">
        <v>96</v>
      </c>
      <c r="CP70" s="68">
        <v>2346708</v>
      </c>
    </row>
    <row r="71" spans="1:94" s="68" customFormat="1" ht="15" customHeight="1" x14ac:dyDescent="0.2">
      <c r="A71" s="92">
        <v>17</v>
      </c>
      <c r="B71" s="92" t="s">
        <v>112</v>
      </c>
      <c r="C71" s="92" t="s">
        <v>94</v>
      </c>
      <c r="D71" s="92" t="s">
        <v>94</v>
      </c>
      <c r="E71" s="92" t="s">
        <v>94</v>
      </c>
      <c r="F71" s="92" t="s">
        <v>94</v>
      </c>
      <c r="G71" s="68" t="s">
        <v>94</v>
      </c>
      <c r="H71" s="68" t="s">
        <v>94</v>
      </c>
      <c r="I71" s="68" t="s">
        <v>94</v>
      </c>
      <c r="J71" s="92" t="s">
        <v>94</v>
      </c>
      <c r="K71" s="92" t="s">
        <v>94</v>
      </c>
      <c r="L71" s="92" t="s">
        <v>94</v>
      </c>
      <c r="M71" s="92" t="s">
        <v>94</v>
      </c>
      <c r="N71" s="92" t="s">
        <v>94</v>
      </c>
      <c r="O71" s="92" t="s">
        <v>94</v>
      </c>
      <c r="P71" s="68" t="s">
        <v>94</v>
      </c>
      <c r="Q71" s="92" t="s">
        <v>94</v>
      </c>
      <c r="R71" s="92">
        <v>853993</v>
      </c>
      <c r="S71" s="92" t="s">
        <v>96</v>
      </c>
      <c r="T71" s="92" t="s">
        <v>96</v>
      </c>
      <c r="U71" s="92" t="s">
        <v>96</v>
      </c>
      <c r="V71" s="92" t="s">
        <v>96</v>
      </c>
      <c r="W71" s="92" t="s">
        <v>96</v>
      </c>
      <c r="X71" s="92">
        <v>853993</v>
      </c>
      <c r="Y71" s="92">
        <v>-60936</v>
      </c>
      <c r="Z71" s="92" t="s">
        <v>96</v>
      </c>
      <c r="AA71" s="92" t="s">
        <v>96</v>
      </c>
      <c r="AB71" s="92" t="s">
        <v>96</v>
      </c>
      <c r="AC71" s="92" t="s">
        <v>96</v>
      </c>
      <c r="AD71" s="92" t="s">
        <v>96</v>
      </c>
      <c r="AE71" s="92">
        <v>793057</v>
      </c>
      <c r="AF71" s="92">
        <v>670029</v>
      </c>
      <c r="AG71" s="92" t="s">
        <v>96</v>
      </c>
      <c r="AH71" s="92" t="s">
        <v>96</v>
      </c>
      <c r="AI71" s="92" t="s">
        <v>96</v>
      </c>
      <c r="AJ71" s="92" t="s">
        <v>96</v>
      </c>
      <c r="AK71" s="92" t="s">
        <v>96</v>
      </c>
      <c r="AL71" s="92">
        <v>1463086</v>
      </c>
      <c r="AM71" s="92">
        <v>2590270</v>
      </c>
      <c r="AN71" s="92" t="s">
        <v>96</v>
      </c>
      <c r="AO71" s="92" t="s">
        <v>96</v>
      </c>
      <c r="AP71" s="92" t="s">
        <v>96</v>
      </c>
      <c r="AQ71" s="92" t="s">
        <v>96</v>
      </c>
      <c r="AR71" s="92" t="s">
        <v>96</v>
      </c>
      <c r="AS71" s="92">
        <v>4053356</v>
      </c>
      <c r="AT71" s="92">
        <v>-1456531</v>
      </c>
      <c r="AU71" s="92" t="s">
        <v>96</v>
      </c>
      <c r="AV71" s="92" t="s">
        <v>96</v>
      </c>
      <c r="AW71" s="92" t="s">
        <v>96</v>
      </c>
      <c r="AX71" s="92" t="s">
        <v>96</v>
      </c>
      <c r="AY71" s="92" t="s">
        <v>96</v>
      </c>
      <c r="AZ71" s="92">
        <v>2596825</v>
      </c>
      <c r="BA71" s="92">
        <v>247701</v>
      </c>
      <c r="BB71" s="92" t="s">
        <v>96</v>
      </c>
      <c r="BC71" s="92" t="s">
        <v>96</v>
      </c>
      <c r="BD71" s="92" t="s">
        <v>96</v>
      </c>
      <c r="BE71" s="92" t="s">
        <v>96</v>
      </c>
      <c r="BF71" s="92" t="s">
        <v>96</v>
      </c>
      <c r="BG71" s="92">
        <v>2844526</v>
      </c>
      <c r="BH71" s="92">
        <v>1017055</v>
      </c>
      <c r="BI71" s="92" t="s">
        <v>96</v>
      </c>
      <c r="BJ71" s="92" t="s">
        <v>96</v>
      </c>
      <c r="BK71" s="92" t="s">
        <v>96</v>
      </c>
      <c r="BL71" s="92" t="s">
        <v>96</v>
      </c>
      <c r="BM71" s="92" t="s">
        <v>96</v>
      </c>
      <c r="BN71" s="92">
        <v>3861581</v>
      </c>
      <c r="BO71" s="92">
        <v>-888336</v>
      </c>
      <c r="BP71" s="92" t="s">
        <v>96</v>
      </c>
      <c r="BQ71" s="92" t="s">
        <v>96</v>
      </c>
      <c r="BR71" s="92" t="s">
        <v>96</v>
      </c>
      <c r="BS71" s="92" t="s">
        <v>96</v>
      </c>
      <c r="BT71" s="92" t="s">
        <v>96</v>
      </c>
      <c r="BU71" s="92">
        <v>2973245</v>
      </c>
      <c r="BV71" s="92">
        <v>-584835</v>
      </c>
      <c r="BW71" s="92" t="s">
        <v>96</v>
      </c>
      <c r="BX71" s="92" t="s">
        <v>96</v>
      </c>
      <c r="BY71" s="92" t="s">
        <v>96</v>
      </c>
      <c r="BZ71" s="92" t="s">
        <v>96</v>
      </c>
      <c r="CA71" s="92" t="s">
        <v>96</v>
      </c>
      <c r="CB71" s="92">
        <v>2388410</v>
      </c>
      <c r="CC71" s="92">
        <v>62681</v>
      </c>
      <c r="CD71" s="92" t="s">
        <v>96</v>
      </c>
      <c r="CE71" s="92" t="s">
        <v>96</v>
      </c>
      <c r="CF71" s="92" t="s">
        <v>96</v>
      </c>
      <c r="CG71" s="92" t="s">
        <v>96</v>
      </c>
      <c r="CH71" s="92" t="s">
        <v>96</v>
      </c>
      <c r="CI71" s="92">
        <v>2451091</v>
      </c>
      <c r="CJ71" s="92">
        <v>-643737</v>
      </c>
      <c r="CK71" s="92" t="s">
        <v>96</v>
      </c>
      <c r="CL71" s="92" t="s">
        <v>96</v>
      </c>
      <c r="CM71" s="68" t="s">
        <v>96</v>
      </c>
      <c r="CN71" s="68" t="s">
        <v>96</v>
      </c>
      <c r="CO71" s="68" t="s">
        <v>96</v>
      </c>
      <c r="CP71" s="68">
        <v>1807354</v>
      </c>
    </row>
    <row r="72" spans="1:94" s="68" customFormat="1" ht="15" customHeight="1" x14ac:dyDescent="0.2">
      <c r="A72" s="92">
        <v>18</v>
      </c>
      <c r="B72" s="92" t="s">
        <v>113</v>
      </c>
      <c r="C72" s="92" t="s">
        <v>94</v>
      </c>
      <c r="D72" s="92" t="s">
        <v>94</v>
      </c>
      <c r="E72" s="92" t="s">
        <v>94</v>
      </c>
      <c r="F72" s="92" t="s">
        <v>94</v>
      </c>
      <c r="G72" s="68" t="s">
        <v>94</v>
      </c>
      <c r="H72" s="68" t="s">
        <v>94</v>
      </c>
      <c r="I72" s="68" t="s">
        <v>94</v>
      </c>
      <c r="J72" s="92" t="s">
        <v>94</v>
      </c>
      <c r="K72" s="92" t="s">
        <v>94</v>
      </c>
      <c r="L72" s="92" t="s">
        <v>94</v>
      </c>
      <c r="M72" s="92" t="s">
        <v>94</v>
      </c>
      <c r="N72" s="92" t="s">
        <v>94</v>
      </c>
      <c r="O72" s="92" t="s">
        <v>94</v>
      </c>
      <c r="P72" s="68" t="s">
        <v>94</v>
      </c>
      <c r="Q72" s="92" t="s">
        <v>94</v>
      </c>
      <c r="R72" s="92">
        <v>147057</v>
      </c>
      <c r="S72" s="92" t="s">
        <v>96</v>
      </c>
      <c r="T72" s="92" t="s">
        <v>96</v>
      </c>
      <c r="U72" s="92" t="s">
        <v>96</v>
      </c>
      <c r="V72" s="92" t="s">
        <v>96</v>
      </c>
      <c r="W72" s="92" t="s">
        <v>96</v>
      </c>
      <c r="X72" s="92">
        <v>147057</v>
      </c>
      <c r="Y72" s="92">
        <v>29210</v>
      </c>
      <c r="Z72" s="92" t="s">
        <v>96</v>
      </c>
      <c r="AA72" s="92" t="s">
        <v>96</v>
      </c>
      <c r="AB72" s="92" t="s">
        <v>96</v>
      </c>
      <c r="AC72" s="92" t="s">
        <v>96</v>
      </c>
      <c r="AD72" s="92" t="s">
        <v>96</v>
      </c>
      <c r="AE72" s="92">
        <v>176267</v>
      </c>
      <c r="AF72" s="92">
        <v>114676</v>
      </c>
      <c r="AG72" s="92" t="s">
        <v>96</v>
      </c>
      <c r="AH72" s="92" t="s">
        <v>96</v>
      </c>
      <c r="AI72" s="92" t="s">
        <v>96</v>
      </c>
      <c r="AJ72" s="92" t="s">
        <v>96</v>
      </c>
      <c r="AK72" s="92" t="s">
        <v>96</v>
      </c>
      <c r="AL72" s="92">
        <v>290943</v>
      </c>
      <c r="AM72" s="92">
        <v>206291</v>
      </c>
      <c r="AN72" s="92" t="s">
        <v>96</v>
      </c>
      <c r="AO72" s="92" t="s">
        <v>96</v>
      </c>
      <c r="AP72" s="92" t="s">
        <v>96</v>
      </c>
      <c r="AQ72" s="92" t="s">
        <v>96</v>
      </c>
      <c r="AR72" s="92" t="s">
        <v>96</v>
      </c>
      <c r="AS72" s="92">
        <v>497234</v>
      </c>
      <c r="AT72" s="92">
        <v>-219847</v>
      </c>
      <c r="AU72" s="92" t="s">
        <v>96</v>
      </c>
      <c r="AV72" s="92" t="s">
        <v>96</v>
      </c>
      <c r="AW72" s="92" t="s">
        <v>96</v>
      </c>
      <c r="AX72" s="92" t="s">
        <v>96</v>
      </c>
      <c r="AY72" s="92" t="s">
        <v>96</v>
      </c>
      <c r="AZ72" s="92">
        <v>277387</v>
      </c>
      <c r="BA72" s="92">
        <v>52911</v>
      </c>
      <c r="BB72" s="92" t="s">
        <v>96</v>
      </c>
      <c r="BC72" s="92" t="s">
        <v>96</v>
      </c>
      <c r="BD72" s="92" t="s">
        <v>96</v>
      </c>
      <c r="BE72" s="92" t="s">
        <v>96</v>
      </c>
      <c r="BF72" s="92" t="s">
        <v>96</v>
      </c>
      <c r="BG72" s="92">
        <v>330298</v>
      </c>
      <c r="BH72" s="92">
        <v>-6885</v>
      </c>
      <c r="BI72" s="92" t="s">
        <v>96</v>
      </c>
      <c r="BJ72" s="92" t="s">
        <v>96</v>
      </c>
      <c r="BK72" s="92" t="s">
        <v>96</v>
      </c>
      <c r="BL72" s="92" t="s">
        <v>96</v>
      </c>
      <c r="BM72" s="92" t="s">
        <v>96</v>
      </c>
      <c r="BN72" s="92">
        <v>323413</v>
      </c>
      <c r="BO72" s="92">
        <v>-43196</v>
      </c>
      <c r="BP72" s="92" t="s">
        <v>96</v>
      </c>
      <c r="BQ72" s="92" t="s">
        <v>96</v>
      </c>
      <c r="BR72" s="92" t="s">
        <v>96</v>
      </c>
      <c r="BS72" s="92" t="s">
        <v>96</v>
      </c>
      <c r="BT72" s="92" t="s">
        <v>96</v>
      </c>
      <c r="BU72" s="92">
        <v>280217</v>
      </c>
      <c r="BV72" s="92">
        <v>27755</v>
      </c>
      <c r="BW72" s="92" t="s">
        <v>96</v>
      </c>
      <c r="BX72" s="92" t="s">
        <v>96</v>
      </c>
      <c r="BY72" s="92" t="s">
        <v>96</v>
      </c>
      <c r="BZ72" s="92" t="s">
        <v>96</v>
      </c>
      <c r="CA72" s="92" t="s">
        <v>96</v>
      </c>
      <c r="CB72" s="92">
        <v>307972</v>
      </c>
      <c r="CC72" s="92">
        <v>107474</v>
      </c>
      <c r="CD72" s="92" t="s">
        <v>96</v>
      </c>
      <c r="CE72" s="92" t="s">
        <v>96</v>
      </c>
      <c r="CF72" s="92" t="s">
        <v>96</v>
      </c>
      <c r="CG72" s="92" t="s">
        <v>96</v>
      </c>
      <c r="CH72" s="92" t="s">
        <v>96</v>
      </c>
      <c r="CI72" s="92">
        <v>415446</v>
      </c>
      <c r="CJ72" s="92">
        <v>-73157</v>
      </c>
      <c r="CK72" s="92" t="s">
        <v>96</v>
      </c>
      <c r="CL72" s="92" t="s">
        <v>96</v>
      </c>
      <c r="CM72" s="68" t="s">
        <v>96</v>
      </c>
      <c r="CN72" s="68" t="s">
        <v>96</v>
      </c>
      <c r="CO72" s="68" t="s">
        <v>96</v>
      </c>
      <c r="CP72" s="68">
        <v>342289</v>
      </c>
    </row>
    <row r="73" spans="1:94" s="68" customFormat="1" ht="15" customHeight="1" x14ac:dyDescent="0.2">
      <c r="A73" s="92">
        <v>19</v>
      </c>
      <c r="B73" s="92" t="s">
        <v>114</v>
      </c>
      <c r="C73" s="92" t="s">
        <v>94</v>
      </c>
      <c r="D73" s="92" t="s">
        <v>94</v>
      </c>
      <c r="E73" s="92" t="s">
        <v>94</v>
      </c>
      <c r="F73" s="92" t="s">
        <v>94</v>
      </c>
      <c r="G73" s="68" t="s">
        <v>94</v>
      </c>
      <c r="H73" s="68" t="s">
        <v>94</v>
      </c>
      <c r="I73" s="68" t="s">
        <v>94</v>
      </c>
      <c r="J73" s="92" t="s">
        <v>94</v>
      </c>
      <c r="K73" s="92" t="s">
        <v>94</v>
      </c>
      <c r="L73" s="92" t="s">
        <v>94</v>
      </c>
      <c r="M73" s="92" t="s">
        <v>94</v>
      </c>
      <c r="N73" s="92" t="s">
        <v>94</v>
      </c>
      <c r="O73" s="92" t="s">
        <v>94</v>
      </c>
      <c r="P73" s="68" t="s">
        <v>94</v>
      </c>
      <c r="Q73" s="92" t="s">
        <v>94</v>
      </c>
      <c r="R73" s="92">
        <v>170122</v>
      </c>
      <c r="S73" s="92" t="s">
        <v>96</v>
      </c>
      <c r="T73" s="92" t="s">
        <v>96</v>
      </c>
      <c r="U73" s="92" t="s">
        <v>96</v>
      </c>
      <c r="V73" s="92" t="s">
        <v>96</v>
      </c>
      <c r="W73" s="92" t="s">
        <v>96</v>
      </c>
      <c r="X73" s="92">
        <v>170122</v>
      </c>
      <c r="Y73" s="92">
        <v>73908</v>
      </c>
      <c r="Z73" s="92" t="s">
        <v>96</v>
      </c>
      <c r="AA73" s="92" t="s">
        <v>96</v>
      </c>
      <c r="AB73" s="92" t="s">
        <v>96</v>
      </c>
      <c r="AC73" s="92" t="s">
        <v>96</v>
      </c>
      <c r="AD73" s="92" t="s">
        <v>96</v>
      </c>
      <c r="AE73" s="92">
        <v>244030</v>
      </c>
      <c r="AF73" s="92">
        <v>528016</v>
      </c>
      <c r="AG73" s="92" t="s">
        <v>96</v>
      </c>
      <c r="AH73" s="92" t="s">
        <v>96</v>
      </c>
      <c r="AI73" s="92" t="s">
        <v>96</v>
      </c>
      <c r="AJ73" s="92" t="s">
        <v>96</v>
      </c>
      <c r="AK73" s="92" t="s">
        <v>96</v>
      </c>
      <c r="AL73" s="92">
        <v>772046</v>
      </c>
      <c r="AM73" s="92">
        <v>742538</v>
      </c>
      <c r="AN73" s="92" t="s">
        <v>96</v>
      </c>
      <c r="AO73" s="92" t="s">
        <v>96</v>
      </c>
      <c r="AP73" s="92" t="s">
        <v>96</v>
      </c>
      <c r="AQ73" s="92" t="s">
        <v>96</v>
      </c>
      <c r="AR73" s="92" t="s">
        <v>96</v>
      </c>
      <c r="AS73" s="92">
        <v>1514584</v>
      </c>
      <c r="AT73" s="92">
        <v>-928100</v>
      </c>
      <c r="AU73" s="92" t="s">
        <v>96</v>
      </c>
      <c r="AV73" s="92" t="s">
        <v>96</v>
      </c>
      <c r="AW73" s="92" t="s">
        <v>96</v>
      </c>
      <c r="AX73" s="92" t="s">
        <v>96</v>
      </c>
      <c r="AY73" s="92" t="s">
        <v>96</v>
      </c>
      <c r="AZ73" s="92">
        <v>586484</v>
      </c>
      <c r="BA73" s="92">
        <v>-139507</v>
      </c>
      <c r="BB73" s="92" t="s">
        <v>96</v>
      </c>
      <c r="BC73" s="92" t="s">
        <v>96</v>
      </c>
      <c r="BD73" s="92" t="s">
        <v>96</v>
      </c>
      <c r="BE73" s="92" t="s">
        <v>96</v>
      </c>
      <c r="BF73" s="92" t="s">
        <v>96</v>
      </c>
      <c r="BG73" s="92">
        <v>446977</v>
      </c>
      <c r="BH73" s="92">
        <v>36556</v>
      </c>
      <c r="BI73" s="92" t="s">
        <v>96</v>
      </c>
      <c r="BJ73" s="92" t="s">
        <v>96</v>
      </c>
      <c r="BK73" s="92" t="s">
        <v>96</v>
      </c>
      <c r="BL73" s="92" t="s">
        <v>96</v>
      </c>
      <c r="BM73" s="92" t="s">
        <v>96</v>
      </c>
      <c r="BN73" s="92">
        <v>483533</v>
      </c>
      <c r="BO73" s="92">
        <v>-151214</v>
      </c>
      <c r="BP73" s="92" t="s">
        <v>96</v>
      </c>
      <c r="BQ73" s="92" t="s">
        <v>96</v>
      </c>
      <c r="BR73" s="92" t="s">
        <v>96</v>
      </c>
      <c r="BS73" s="92" t="s">
        <v>96</v>
      </c>
      <c r="BT73" s="92" t="s">
        <v>96</v>
      </c>
      <c r="BU73" s="92">
        <v>332319</v>
      </c>
      <c r="BV73" s="92">
        <v>-48389</v>
      </c>
      <c r="BW73" s="92" t="s">
        <v>96</v>
      </c>
      <c r="BX73" s="92" t="s">
        <v>96</v>
      </c>
      <c r="BY73" s="92" t="s">
        <v>96</v>
      </c>
      <c r="BZ73" s="92" t="s">
        <v>96</v>
      </c>
      <c r="CA73" s="92" t="s">
        <v>96</v>
      </c>
      <c r="CB73" s="92">
        <v>283930</v>
      </c>
      <c r="CC73" s="92">
        <v>-6480</v>
      </c>
      <c r="CD73" s="92" t="s">
        <v>96</v>
      </c>
      <c r="CE73" s="92" t="s">
        <v>96</v>
      </c>
      <c r="CF73" s="92" t="s">
        <v>96</v>
      </c>
      <c r="CG73" s="92" t="s">
        <v>96</v>
      </c>
      <c r="CH73" s="92" t="s">
        <v>96</v>
      </c>
      <c r="CI73" s="92">
        <v>277450</v>
      </c>
      <c r="CJ73" s="92">
        <v>-80385</v>
      </c>
      <c r="CK73" s="92" t="s">
        <v>96</v>
      </c>
      <c r="CL73" s="92" t="s">
        <v>96</v>
      </c>
      <c r="CM73" s="68" t="s">
        <v>96</v>
      </c>
      <c r="CN73" s="68" t="s">
        <v>96</v>
      </c>
      <c r="CO73" s="68" t="s">
        <v>96</v>
      </c>
      <c r="CP73" s="68">
        <v>197065</v>
      </c>
    </row>
    <row r="74" spans="1:94" s="68" customFormat="1" ht="15" customHeight="1" x14ac:dyDescent="0.2">
      <c r="A74" s="92">
        <v>20</v>
      </c>
      <c r="B74" s="92" t="s">
        <v>115</v>
      </c>
      <c r="C74" s="92" t="s">
        <v>94</v>
      </c>
      <c r="D74" s="92" t="s">
        <v>94</v>
      </c>
      <c r="E74" s="92" t="s">
        <v>94</v>
      </c>
      <c r="F74" s="92" t="s">
        <v>94</v>
      </c>
      <c r="G74" s="68" t="s">
        <v>94</v>
      </c>
      <c r="H74" s="68" t="s">
        <v>94</v>
      </c>
      <c r="I74" s="68" t="s">
        <v>94</v>
      </c>
      <c r="J74" s="92" t="s">
        <v>94</v>
      </c>
      <c r="K74" s="92" t="s">
        <v>94</v>
      </c>
      <c r="L74" s="92" t="s">
        <v>94</v>
      </c>
      <c r="M74" s="92" t="s">
        <v>94</v>
      </c>
      <c r="N74" s="92" t="s">
        <v>94</v>
      </c>
      <c r="O74" s="92" t="s">
        <v>94</v>
      </c>
      <c r="P74" s="68" t="s">
        <v>94</v>
      </c>
      <c r="Q74" s="92" t="s">
        <v>94</v>
      </c>
      <c r="R74" s="92">
        <v>18857</v>
      </c>
      <c r="S74" s="92" t="s">
        <v>96</v>
      </c>
      <c r="T74" s="92" t="s">
        <v>96</v>
      </c>
      <c r="U74" s="92" t="s">
        <v>96</v>
      </c>
      <c r="V74" s="92" t="s">
        <v>96</v>
      </c>
      <c r="W74" s="92" t="s">
        <v>96</v>
      </c>
      <c r="X74" s="92">
        <v>18857</v>
      </c>
      <c r="Y74" s="92">
        <v>6784</v>
      </c>
      <c r="Z74" s="92" t="s">
        <v>96</v>
      </c>
      <c r="AA74" s="92" t="s">
        <v>96</v>
      </c>
      <c r="AB74" s="92" t="s">
        <v>96</v>
      </c>
      <c r="AC74" s="92" t="s">
        <v>96</v>
      </c>
      <c r="AD74" s="92" t="s">
        <v>96</v>
      </c>
      <c r="AE74" s="92">
        <v>25641</v>
      </c>
      <c r="AF74" s="92">
        <v>7616</v>
      </c>
      <c r="AG74" s="92" t="s">
        <v>96</v>
      </c>
      <c r="AH74" s="92" t="s">
        <v>96</v>
      </c>
      <c r="AI74" s="92" t="s">
        <v>96</v>
      </c>
      <c r="AJ74" s="92" t="s">
        <v>96</v>
      </c>
      <c r="AK74" s="92" t="s">
        <v>96</v>
      </c>
      <c r="AL74" s="92">
        <v>33257</v>
      </c>
      <c r="AM74" s="92">
        <v>29019</v>
      </c>
      <c r="AN74" s="92" t="s">
        <v>96</v>
      </c>
      <c r="AO74" s="92" t="s">
        <v>96</v>
      </c>
      <c r="AP74" s="92" t="s">
        <v>96</v>
      </c>
      <c r="AQ74" s="92" t="s">
        <v>96</v>
      </c>
      <c r="AR74" s="92" t="s">
        <v>96</v>
      </c>
      <c r="AS74" s="92">
        <v>62276</v>
      </c>
      <c r="AT74" s="92">
        <v>-33193</v>
      </c>
      <c r="AU74" s="92" t="s">
        <v>96</v>
      </c>
      <c r="AV74" s="92" t="s">
        <v>96</v>
      </c>
      <c r="AW74" s="92" t="s">
        <v>96</v>
      </c>
      <c r="AX74" s="92" t="s">
        <v>96</v>
      </c>
      <c r="AY74" s="92" t="s">
        <v>96</v>
      </c>
      <c r="AZ74" s="92">
        <v>29083</v>
      </c>
      <c r="BA74" s="92">
        <v>1429</v>
      </c>
      <c r="BB74" s="92" t="s">
        <v>96</v>
      </c>
      <c r="BC74" s="92" t="s">
        <v>96</v>
      </c>
      <c r="BD74" s="92" t="s">
        <v>96</v>
      </c>
      <c r="BE74" s="92" t="s">
        <v>96</v>
      </c>
      <c r="BF74" s="92" t="s">
        <v>96</v>
      </c>
      <c r="BG74" s="92">
        <v>30512</v>
      </c>
      <c r="BH74" s="92">
        <v>17539</v>
      </c>
      <c r="BI74" s="92" t="s">
        <v>96</v>
      </c>
      <c r="BJ74" s="92" t="s">
        <v>96</v>
      </c>
      <c r="BK74" s="92" t="s">
        <v>96</v>
      </c>
      <c r="BL74" s="92" t="s">
        <v>96</v>
      </c>
      <c r="BM74" s="92" t="s">
        <v>96</v>
      </c>
      <c r="BN74" s="92">
        <v>48051</v>
      </c>
      <c r="BO74" s="92">
        <v>-14071</v>
      </c>
      <c r="BP74" s="92" t="s">
        <v>96</v>
      </c>
      <c r="BQ74" s="92" t="s">
        <v>96</v>
      </c>
      <c r="BR74" s="92" t="s">
        <v>96</v>
      </c>
      <c r="BS74" s="92" t="s">
        <v>96</v>
      </c>
      <c r="BT74" s="92" t="s">
        <v>96</v>
      </c>
      <c r="BU74" s="92">
        <v>33980</v>
      </c>
      <c r="BV74" s="92">
        <v>2808</v>
      </c>
      <c r="BW74" s="92" t="s">
        <v>96</v>
      </c>
      <c r="BX74" s="92" t="s">
        <v>96</v>
      </c>
      <c r="BY74" s="92" t="s">
        <v>96</v>
      </c>
      <c r="BZ74" s="92" t="s">
        <v>96</v>
      </c>
      <c r="CA74" s="92" t="s">
        <v>96</v>
      </c>
      <c r="CB74" s="92">
        <v>36788</v>
      </c>
      <c r="CC74" s="92">
        <v>33334</v>
      </c>
      <c r="CD74" s="92" t="s">
        <v>96</v>
      </c>
      <c r="CE74" s="92" t="s">
        <v>96</v>
      </c>
      <c r="CF74" s="92" t="s">
        <v>96</v>
      </c>
      <c r="CG74" s="92" t="s">
        <v>96</v>
      </c>
      <c r="CH74" s="92" t="s">
        <v>96</v>
      </c>
      <c r="CI74" s="92">
        <v>70122</v>
      </c>
      <c r="CJ74" s="92">
        <v>-21477</v>
      </c>
      <c r="CK74" s="92" t="s">
        <v>96</v>
      </c>
      <c r="CL74" s="92" t="s">
        <v>96</v>
      </c>
      <c r="CM74" s="68" t="s">
        <v>96</v>
      </c>
      <c r="CN74" s="68" t="s">
        <v>96</v>
      </c>
      <c r="CO74" s="68" t="s">
        <v>96</v>
      </c>
      <c r="CP74" s="68">
        <v>48645</v>
      </c>
    </row>
    <row r="75" spans="1:94" s="68" customFormat="1" ht="15" customHeight="1" x14ac:dyDescent="0.2">
      <c r="A75" s="92">
        <v>21</v>
      </c>
      <c r="B75" s="92" t="s">
        <v>116</v>
      </c>
      <c r="C75" s="92">
        <v>2346845</v>
      </c>
      <c r="D75" s="92">
        <v>-123087</v>
      </c>
      <c r="E75" s="92">
        <v>44321</v>
      </c>
      <c r="F75" s="92">
        <v>-167408</v>
      </c>
      <c r="G75" s="68" t="s">
        <v>104</v>
      </c>
      <c r="H75" s="68">
        <v>30354</v>
      </c>
      <c r="I75" s="68">
        <v>-197761</v>
      </c>
      <c r="J75" s="92">
        <v>2223758</v>
      </c>
      <c r="K75" s="92">
        <v>600486</v>
      </c>
      <c r="L75" s="92">
        <v>495498</v>
      </c>
      <c r="M75" s="92">
        <v>104988</v>
      </c>
      <c r="N75" s="92" t="s">
        <v>104</v>
      </c>
      <c r="O75" s="92">
        <v>13302</v>
      </c>
      <c r="P75" s="68">
        <v>91686</v>
      </c>
      <c r="Q75" s="92">
        <v>2824244</v>
      </c>
      <c r="R75" s="92">
        <v>478537</v>
      </c>
      <c r="S75" s="92">
        <v>257196</v>
      </c>
      <c r="T75" s="92">
        <v>221341</v>
      </c>
      <c r="U75" s="92" t="s">
        <v>104</v>
      </c>
      <c r="V75" s="92">
        <v>-23097</v>
      </c>
      <c r="W75" s="92">
        <v>244438</v>
      </c>
      <c r="X75" s="92">
        <v>3302781</v>
      </c>
      <c r="Y75" s="92">
        <v>701256</v>
      </c>
      <c r="Z75" s="92">
        <v>549814</v>
      </c>
      <c r="AA75" s="92">
        <v>151441</v>
      </c>
      <c r="AB75" s="92" t="s">
        <v>104</v>
      </c>
      <c r="AC75" s="92">
        <v>23149</v>
      </c>
      <c r="AD75" s="92">
        <v>128292</v>
      </c>
      <c r="AE75" s="92">
        <v>4004037</v>
      </c>
      <c r="AF75" s="92">
        <v>743956</v>
      </c>
      <c r="AG75" s="92">
        <v>658641</v>
      </c>
      <c r="AH75" s="92">
        <v>85315</v>
      </c>
      <c r="AI75" s="92" t="s">
        <v>104</v>
      </c>
      <c r="AJ75" s="92">
        <v>26214</v>
      </c>
      <c r="AK75" s="92">
        <v>59100</v>
      </c>
      <c r="AL75" s="92">
        <v>4747993</v>
      </c>
      <c r="AM75" s="92">
        <v>226211</v>
      </c>
      <c r="AN75" s="92">
        <v>-381770</v>
      </c>
      <c r="AO75" s="92">
        <v>607981</v>
      </c>
      <c r="AP75" s="92" t="s">
        <v>104</v>
      </c>
      <c r="AQ75" s="92">
        <v>-32025</v>
      </c>
      <c r="AR75" s="92">
        <v>640006</v>
      </c>
      <c r="AS75" s="92">
        <v>4974204</v>
      </c>
      <c r="AT75" s="92">
        <v>-445174</v>
      </c>
      <c r="AU75" s="92">
        <v>-609662</v>
      </c>
      <c r="AV75" s="92">
        <v>164488</v>
      </c>
      <c r="AW75" s="92" t="s">
        <v>104</v>
      </c>
      <c r="AX75" s="92">
        <v>14219</v>
      </c>
      <c r="AY75" s="92">
        <v>150269</v>
      </c>
      <c r="AZ75" s="92">
        <v>4529030</v>
      </c>
      <c r="BA75" s="92">
        <v>451054</v>
      </c>
      <c r="BB75" s="92">
        <v>407420</v>
      </c>
      <c r="BC75" s="92">
        <v>43634</v>
      </c>
      <c r="BD75" s="92" t="s">
        <v>104</v>
      </c>
      <c r="BE75" s="92">
        <v>-10673</v>
      </c>
      <c r="BF75" s="92">
        <v>54307</v>
      </c>
      <c r="BG75" s="92">
        <v>4980084</v>
      </c>
      <c r="BH75" s="92">
        <v>-111361</v>
      </c>
      <c r="BI75" s="92">
        <v>-45327</v>
      </c>
      <c r="BJ75" s="92">
        <v>-66034</v>
      </c>
      <c r="BK75" s="92" t="s">
        <v>104</v>
      </c>
      <c r="BL75" s="92">
        <v>-6076</v>
      </c>
      <c r="BM75" s="92">
        <v>-59958</v>
      </c>
      <c r="BN75" s="92">
        <v>4868723</v>
      </c>
      <c r="BO75" s="92">
        <v>-452153</v>
      </c>
      <c r="BP75" s="92">
        <v>-453695</v>
      </c>
      <c r="BQ75" s="92">
        <v>1542</v>
      </c>
      <c r="BR75" s="92" t="s">
        <v>104</v>
      </c>
      <c r="BS75" s="92">
        <v>2290</v>
      </c>
      <c r="BT75" s="92">
        <v>-748</v>
      </c>
      <c r="BU75" s="92">
        <v>4416570</v>
      </c>
      <c r="BV75" s="92">
        <v>-64021</v>
      </c>
      <c r="BW75" s="92">
        <v>-221408</v>
      </c>
      <c r="BX75" s="92">
        <v>157387</v>
      </c>
      <c r="BY75" s="92" t="s">
        <v>104</v>
      </c>
      <c r="BZ75" s="92">
        <v>-8870</v>
      </c>
      <c r="CA75" s="92">
        <v>166257</v>
      </c>
      <c r="CB75" s="92">
        <v>4352549</v>
      </c>
      <c r="CC75" s="92">
        <v>-120764</v>
      </c>
      <c r="CD75" s="92">
        <v>-99203</v>
      </c>
      <c r="CE75" s="92">
        <v>-21561</v>
      </c>
      <c r="CF75" s="92" t="s">
        <v>104</v>
      </c>
      <c r="CG75" s="92">
        <v>-40187</v>
      </c>
      <c r="CH75" s="92">
        <v>18626</v>
      </c>
      <c r="CI75" s="92">
        <v>4231785</v>
      </c>
      <c r="CJ75" s="92">
        <v>-254493</v>
      </c>
      <c r="CK75" s="92">
        <v>-270924</v>
      </c>
      <c r="CL75" s="92">
        <v>16431</v>
      </c>
      <c r="CM75" s="68" t="s">
        <v>104</v>
      </c>
      <c r="CN75" s="68">
        <v>-54718</v>
      </c>
      <c r="CO75" s="68">
        <v>71149</v>
      </c>
      <c r="CP75" s="68">
        <v>3977292</v>
      </c>
    </row>
    <row r="76" spans="1:94" s="68" customFormat="1" ht="15" customHeight="1" x14ac:dyDescent="0.2">
      <c r="A76" s="92">
        <v>22</v>
      </c>
      <c r="B76" s="92" t="s">
        <v>117</v>
      </c>
      <c r="C76" s="92">
        <v>1059951</v>
      </c>
      <c r="D76" s="92">
        <v>150302</v>
      </c>
      <c r="E76" s="92">
        <v>51302</v>
      </c>
      <c r="F76" s="92">
        <v>99000</v>
      </c>
      <c r="G76" s="68" t="s">
        <v>104</v>
      </c>
      <c r="H76" s="68">
        <v>23047</v>
      </c>
      <c r="I76" s="68">
        <v>75953</v>
      </c>
      <c r="J76" s="92">
        <v>1210253</v>
      </c>
      <c r="K76" s="92">
        <v>307698</v>
      </c>
      <c r="L76" s="92">
        <v>240360</v>
      </c>
      <c r="M76" s="92">
        <v>67338</v>
      </c>
      <c r="N76" s="92" t="s">
        <v>104</v>
      </c>
      <c r="O76" s="92">
        <v>12168</v>
      </c>
      <c r="P76" s="68">
        <v>55170</v>
      </c>
      <c r="Q76" s="92">
        <v>1517951</v>
      </c>
      <c r="R76" s="92">
        <v>143732</v>
      </c>
      <c r="S76" s="92">
        <v>82879</v>
      </c>
      <c r="T76" s="92">
        <v>60853</v>
      </c>
      <c r="U76" s="92" t="s">
        <v>104</v>
      </c>
      <c r="V76" s="92">
        <v>-22525</v>
      </c>
      <c r="W76" s="92">
        <v>83378</v>
      </c>
      <c r="X76" s="92">
        <v>1661683</v>
      </c>
      <c r="Y76" s="92">
        <v>299056</v>
      </c>
      <c r="Z76" s="92">
        <v>154026</v>
      </c>
      <c r="AA76" s="92">
        <v>145030</v>
      </c>
      <c r="AB76" s="92" t="s">
        <v>104</v>
      </c>
      <c r="AC76" s="92">
        <v>18827</v>
      </c>
      <c r="AD76" s="92">
        <v>126203</v>
      </c>
      <c r="AE76" s="92">
        <v>1960739</v>
      </c>
      <c r="AF76" s="92">
        <v>356197</v>
      </c>
      <c r="AG76" s="92">
        <v>375146</v>
      </c>
      <c r="AH76" s="92">
        <v>-18949</v>
      </c>
      <c r="AI76" s="92" t="s">
        <v>104</v>
      </c>
      <c r="AJ76" s="92">
        <v>26002</v>
      </c>
      <c r="AK76" s="92">
        <v>-44951</v>
      </c>
      <c r="AL76" s="92">
        <v>2316936</v>
      </c>
      <c r="AM76" s="92">
        <v>496137</v>
      </c>
      <c r="AN76" s="92">
        <v>123493</v>
      </c>
      <c r="AO76" s="92">
        <v>372644</v>
      </c>
      <c r="AP76" s="92" t="s">
        <v>104</v>
      </c>
      <c r="AQ76" s="92">
        <v>-26021</v>
      </c>
      <c r="AR76" s="92">
        <v>398665</v>
      </c>
      <c r="AS76" s="92">
        <v>2813073</v>
      </c>
      <c r="AT76" s="92">
        <v>-273511</v>
      </c>
      <c r="AU76" s="92">
        <v>-394461</v>
      </c>
      <c r="AV76" s="92">
        <v>120950</v>
      </c>
      <c r="AW76" s="92" t="s">
        <v>104</v>
      </c>
      <c r="AX76" s="92">
        <v>11120</v>
      </c>
      <c r="AY76" s="92">
        <v>109830</v>
      </c>
      <c r="AZ76" s="92">
        <v>2539562</v>
      </c>
      <c r="BA76" s="92">
        <v>227685</v>
      </c>
      <c r="BB76" s="92">
        <v>150249</v>
      </c>
      <c r="BC76" s="92">
        <v>77436</v>
      </c>
      <c r="BD76" s="92" t="s">
        <v>104</v>
      </c>
      <c r="BE76" s="92">
        <v>-10597</v>
      </c>
      <c r="BF76" s="92">
        <v>88033</v>
      </c>
      <c r="BG76" s="92">
        <v>2767247</v>
      </c>
      <c r="BH76" s="92">
        <v>-185716</v>
      </c>
      <c r="BI76" s="92">
        <v>-89161</v>
      </c>
      <c r="BJ76" s="92">
        <v>-96555</v>
      </c>
      <c r="BK76" s="92" t="s">
        <v>104</v>
      </c>
      <c r="BL76" s="92">
        <v>-8438</v>
      </c>
      <c r="BM76" s="92">
        <v>-88118</v>
      </c>
      <c r="BN76" s="92">
        <v>2581531</v>
      </c>
      <c r="BO76" s="92">
        <v>-519850</v>
      </c>
      <c r="BP76" s="92">
        <v>-521922</v>
      </c>
      <c r="BQ76" s="92">
        <v>2072</v>
      </c>
      <c r="BR76" s="92" t="s">
        <v>104</v>
      </c>
      <c r="BS76" s="92">
        <v>2243</v>
      </c>
      <c r="BT76" s="92">
        <v>-171</v>
      </c>
      <c r="BU76" s="92">
        <v>2061681</v>
      </c>
      <c r="BV76" s="92">
        <v>-85964</v>
      </c>
      <c r="BW76" s="92">
        <v>-126959</v>
      </c>
      <c r="BX76" s="92">
        <v>40995</v>
      </c>
      <c r="BY76" s="92" t="s">
        <v>104</v>
      </c>
      <c r="BZ76" s="92">
        <v>-1132</v>
      </c>
      <c r="CA76" s="92">
        <v>42127</v>
      </c>
      <c r="CB76" s="92">
        <v>1975717</v>
      </c>
      <c r="CC76" s="92">
        <v>-190201</v>
      </c>
      <c r="CD76" s="92">
        <v>-160433</v>
      </c>
      <c r="CE76" s="92">
        <v>-29768</v>
      </c>
      <c r="CF76" s="92" t="s">
        <v>104</v>
      </c>
      <c r="CG76" s="92">
        <v>-29694</v>
      </c>
      <c r="CH76" s="92">
        <v>-74</v>
      </c>
      <c r="CI76" s="92">
        <v>1785516</v>
      </c>
      <c r="CJ76" s="92">
        <v>-156942</v>
      </c>
      <c r="CK76" s="92">
        <v>-194429</v>
      </c>
      <c r="CL76" s="92">
        <v>37487</v>
      </c>
      <c r="CM76" s="68" t="s">
        <v>104</v>
      </c>
      <c r="CN76" s="68">
        <v>-30562</v>
      </c>
      <c r="CO76" s="68">
        <v>68049</v>
      </c>
      <c r="CP76" s="68">
        <v>1628574</v>
      </c>
    </row>
    <row r="77" spans="1:94" s="68" customFormat="1" ht="15" customHeight="1" x14ac:dyDescent="0.2">
      <c r="A77" s="92">
        <v>23</v>
      </c>
      <c r="B77" s="92" t="s">
        <v>118</v>
      </c>
      <c r="C77" s="92">
        <v>1256520</v>
      </c>
      <c r="D77" s="92">
        <v>-276617</v>
      </c>
      <c r="E77" s="92">
        <v>-9261</v>
      </c>
      <c r="F77" s="92">
        <v>-267356</v>
      </c>
      <c r="G77" s="68" t="s">
        <v>104</v>
      </c>
      <c r="H77" s="68">
        <v>6364</v>
      </c>
      <c r="I77" s="68">
        <v>-273720</v>
      </c>
      <c r="J77" s="92">
        <v>979903</v>
      </c>
      <c r="K77" s="92">
        <v>293674</v>
      </c>
      <c r="L77" s="92">
        <v>256244</v>
      </c>
      <c r="M77" s="92">
        <v>37430</v>
      </c>
      <c r="N77" s="92" t="s">
        <v>104</v>
      </c>
      <c r="O77" s="92">
        <v>913</v>
      </c>
      <c r="P77" s="68">
        <v>36517</v>
      </c>
      <c r="Q77" s="92">
        <v>1273578</v>
      </c>
      <c r="R77" s="92">
        <v>333964</v>
      </c>
      <c r="S77" s="92">
        <v>173031</v>
      </c>
      <c r="T77" s="92">
        <v>160933</v>
      </c>
      <c r="U77" s="92" t="s">
        <v>104</v>
      </c>
      <c r="V77" s="92">
        <v>-127</v>
      </c>
      <c r="W77" s="92">
        <v>161060</v>
      </c>
      <c r="X77" s="92">
        <v>1607542</v>
      </c>
      <c r="Y77" s="92">
        <v>398370</v>
      </c>
      <c r="Z77" s="92">
        <v>392255</v>
      </c>
      <c r="AA77" s="92">
        <v>6115</v>
      </c>
      <c r="AB77" s="92" t="s">
        <v>104</v>
      </c>
      <c r="AC77" s="92">
        <v>4026</v>
      </c>
      <c r="AD77" s="92">
        <v>2088</v>
      </c>
      <c r="AE77" s="92">
        <v>2005912</v>
      </c>
      <c r="AF77" s="92">
        <v>376760</v>
      </c>
      <c r="AG77" s="92">
        <v>272812</v>
      </c>
      <c r="AH77" s="92">
        <v>103948</v>
      </c>
      <c r="AI77" s="92" t="s">
        <v>104</v>
      </c>
      <c r="AJ77" s="92">
        <v>-102</v>
      </c>
      <c r="AK77" s="92">
        <v>104050</v>
      </c>
      <c r="AL77" s="92">
        <v>2382672</v>
      </c>
      <c r="AM77" s="92">
        <v>-265943</v>
      </c>
      <c r="AN77" s="92">
        <v>-501550</v>
      </c>
      <c r="AO77" s="92">
        <v>235607</v>
      </c>
      <c r="AP77" s="92" t="s">
        <v>104</v>
      </c>
      <c r="AQ77" s="92">
        <v>-5734</v>
      </c>
      <c r="AR77" s="92">
        <v>241341</v>
      </c>
      <c r="AS77" s="92">
        <v>2116729</v>
      </c>
      <c r="AT77" s="92">
        <v>-172340</v>
      </c>
      <c r="AU77" s="92">
        <v>-215735</v>
      </c>
      <c r="AV77" s="92">
        <v>43395</v>
      </c>
      <c r="AW77" s="92" t="s">
        <v>104</v>
      </c>
      <c r="AX77" s="92">
        <v>2956</v>
      </c>
      <c r="AY77" s="92">
        <v>40439</v>
      </c>
      <c r="AZ77" s="92">
        <v>1944389</v>
      </c>
      <c r="BA77" s="92">
        <v>217370</v>
      </c>
      <c r="BB77" s="92">
        <v>251128</v>
      </c>
      <c r="BC77" s="92">
        <v>-33758</v>
      </c>
      <c r="BD77" s="92" t="s">
        <v>104</v>
      </c>
      <c r="BE77" s="92">
        <v>-32</v>
      </c>
      <c r="BF77" s="92">
        <v>-33726</v>
      </c>
      <c r="BG77" s="92">
        <v>2161759</v>
      </c>
      <c r="BH77" s="92">
        <v>70335</v>
      </c>
      <c r="BI77" s="92">
        <v>39821</v>
      </c>
      <c r="BJ77" s="92">
        <v>30514</v>
      </c>
      <c r="BK77" s="92" t="s">
        <v>104</v>
      </c>
      <c r="BL77" s="92">
        <v>2354</v>
      </c>
      <c r="BM77" s="92">
        <v>28160</v>
      </c>
      <c r="BN77" s="92">
        <v>2232094</v>
      </c>
      <c r="BO77" s="92">
        <v>67071</v>
      </c>
      <c r="BP77" s="92">
        <v>67538</v>
      </c>
      <c r="BQ77" s="92">
        <v>-467</v>
      </c>
      <c r="BR77" s="92" t="s">
        <v>104</v>
      </c>
      <c r="BS77" s="92">
        <v>110</v>
      </c>
      <c r="BT77" s="92">
        <v>-577</v>
      </c>
      <c r="BU77" s="92">
        <v>2299165</v>
      </c>
      <c r="BV77" s="92">
        <v>24297</v>
      </c>
      <c r="BW77" s="92">
        <v>-104254</v>
      </c>
      <c r="BX77" s="92">
        <v>128551</v>
      </c>
      <c r="BY77" s="92" t="s">
        <v>104</v>
      </c>
      <c r="BZ77" s="92">
        <v>-7616</v>
      </c>
      <c r="CA77" s="92">
        <v>136167</v>
      </c>
      <c r="CB77" s="92">
        <v>2323462</v>
      </c>
      <c r="CC77" s="92">
        <v>75775</v>
      </c>
      <c r="CD77" s="92">
        <v>67055</v>
      </c>
      <c r="CE77" s="92">
        <v>8720</v>
      </c>
      <c r="CF77" s="92" t="s">
        <v>104</v>
      </c>
      <c r="CG77" s="92">
        <v>-9979</v>
      </c>
      <c r="CH77" s="92">
        <v>18699</v>
      </c>
      <c r="CI77" s="92">
        <v>2399237</v>
      </c>
      <c r="CJ77" s="92">
        <v>-95253</v>
      </c>
      <c r="CK77" s="92">
        <v>-74774</v>
      </c>
      <c r="CL77" s="92">
        <v>-20479</v>
      </c>
      <c r="CM77" s="68" t="s">
        <v>104</v>
      </c>
      <c r="CN77" s="68">
        <v>-23579</v>
      </c>
      <c r="CO77" s="68">
        <v>3100</v>
      </c>
      <c r="CP77" s="68">
        <v>2303984</v>
      </c>
    </row>
    <row r="78" spans="1:94" s="68" customFormat="1" ht="15" customHeight="1" x14ac:dyDescent="0.2">
      <c r="A78" s="92">
        <v>24</v>
      </c>
      <c r="B78" s="92" t="s">
        <v>119</v>
      </c>
      <c r="C78" s="92" t="s">
        <v>94</v>
      </c>
      <c r="D78" s="92" t="s">
        <v>94</v>
      </c>
      <c r="E78" s="92" t="s">
        <v>94</v>
      </c>
      <c r="F78" s="92" t="s">
        <v>94</v>
      </c>
      <c r="G78" s="68" t="s">
        <v>94</v>
      </c>
      <c r="H78" s="68" t="s">
        <v>94</v>
      </c>
      <c r="I78" s="68" t="s">
        <v>94</v>
      </c>
      <c r="J78" s="92" t="s">
        <v>94</v>
      </c>
      <c r="K78" s="92" t="s">
        <v>94</v>
      </c>
      <c r="L78" s="92" t="s">
        <v>94</v>
      </c>
      <c r="M78" s="92" t="s">
        <v>94</v>
      </c>
      <c r="N78" s="92" t="s">
        <v>94</v>
      </c>
      <c r="O78" s="92" t="s">
        <v>94</v>
      </c>
      <c r="P78" s="68" t="s">
        <v>94</v>
      </c>
      <c r="Q78" s="92" t="s">
        <v>94</v>
      </c>
      <c r="R78" s="92" t="s">
        <v>94</v>
      </c>
      <c r="S78" s="92" t="s">
        <v>94</v>
      </c>
      <c r="T78" s="92" t="s">
        <v>94</v>
      </c>
      <c r="U78" s="92" t="s">
        <v>94</v>
      </c>
      <c r="V78" s="92" t="s">
        <v>94</v>
      </c>
      <c r="W78" s="92" t="s">
        <v>94</v>
      </c>
      <c r="X78" s="92" t="s">
        <v>94</v>
      </c>
      <c r="Y78" s="92" t="s">
        <v>94</v>
      </c>
      <c r="Z78" s="92" t="s">
        <v>94</v>
      </c>
      <c r="AA78" s="92" t="s">
        <v>94</v>
      </c>
      <c r="AB78" s="92" t="s">
        <v>94</v>
      </c>
      <c r="AC78" s="92" t="s">
        <v>94</v>
      </c>
      <c r="AD78" s="92" t="s">
        <v>94</v>
      </c>
      <c r="AE78" s="92" t="s">
        <v>94</v>
      </c>
      <c r="AF78" s="92" t="s">
        <v>94</v>
      </c>
      <c r="AG78" s="92" t="s">
        <v>94</v>
      </c>
      <c r="AH78" s="92" t="s">
        <v>94</v>
      </c>
      <c r="AI78" s="92" t="s">
        <v>94</v>
      </c>
      <c r="AJ78" s="92" t="s">
        <v>94</v>
      </c>
      <c r="AK78" s="92" t="s">
        <v>94</v>
      </c>
      <c r="AL78" s="92" t="s">
        <v>94</v>
      </c>
      <c r="AM78" s="92" t="s">
        <v>94</v>
      </c>
      <c r="AN78" s="92" t="s">
        <v>94</v>
      </c>
      <c r="AO78" s="92" t="s">
        <v>94</v>
      </c>
      <c r="AP78" s="92" t="s">
        <v>94</v>
      </c>
      <c r="AQ78" s="92" t="s">
        <v>94</v>
      </c>
      <c r="AR78" s="92" t="s">
        <v>94</v>
      </c>
      <c r="AS78" s="92" t="s">
        <v>94</v>
      </c>
      <c r="AT78" s="92" t="s">
        <v>94</v>
      </c>
      <c r="AU78" s="92" t="s">
        <v>94</v>
      </c>
      <c r="AV78" s="92" t="s">
        <v>94</v>
      </c>
      <c r="AW78" s="92" t="s">
        <v>94</v>
      </c>
      <c r="AX78" s="92" t="s">
        <v>94</v>
      </c>
      <c r="AY78" s="92" t="s">
        <v>94</v>
      </c>
      <c r="AZ78" s="92" t="s">
        <v>94</v>
      </c>
      <c r="BA78" s="92" t="s">
        <v>94</v>
      </c>
      <c r="BB78" s="92" t="s">
        <v>94</v>
      </c>
      <c r="BC78" s="92" t="s">
        <v>94</v>
      </c>
      <c r="BD78" s="92" t="s">
        <v>94</v>
      </c>
      <c r="BE78" s="92" t="s">
        <v>94</v>
      </c>
      <c r="BF78" s="92" t="s">
        <v>94</v>
      </c>
      <c r="BG78" s="92" t="s">
        <v>94</v>
      </c>
      <c r="BH78" s="92" t="s">
        <v>94</v>
      </c>
      <c r="BI78" s="92" t="s">
        <v>94</v>
      </c>
      <c r="BJ78" s="92" t="s">
        <v>94</v>
      </c>
      <c r="BK78" s="92" t="s">
        <v>94</v>
      </c>
      <c r="BL78" s="92" t="s">
        <v>94</v>
      </c>
      <c r="BM78" s="92" t="s">
        <v>94</v>
      </c>
      <c r="BN78" s="92" t="s">
        <v>94</v>
      </c>
      <c r="BO78" s="92" t="s">
        <v>94</v>
      </c>
      <c r="BP78" s="92" t="s">
        <v>94</v>
      </c>
      <c r="BQ78" s="92" t="s">
        <v>94</v>
      </c>
      <c r="BR78" s="92" t="s">
        <v>94</v>
      </c>
      <c r="BS78" s="92" t="s">
        <v>94</v>
      </c>
      <c r="BT78" s="92" t="s">
        <v>94</v>
      </c>
      <c r="BU78" s="92" t="s">
        <v>94</v>
      </c>
      <c r="BV78" s="92" t="s">
        <v>94</v>
      </c>
      <c r="BW78" s="92" t="s">
        <v>94</v>
      </c>
      <c r="BX78" s="92" t="s">
        <v>94</v>
      </c>
      <c r="BY78" s="92" t="s">
        <v>94</v>
      </c>
      <c r="BZ78" s="92" t="s">
        <v>94</v>
      </c>
      <c r="CA78" s="92" t="s">
        <v>94</v>
      </c>
      <c r="CB78" s="92" t="s">
        <v>94</v>
      </c>
      <c r="CC78" s="92" t="s">
        <v>94</v>
      </c>
      <c r="CD78" s="92" t="s">
        <v>94</v>
      </c>
      <c r="CE78" s="92" t="s">
        <v>94</v>
      </c>
      <c r="CF78" s="92" t="s">
        <v>94</v>
      </c>
      <c r="CG78" s="92" t="s">
        <v>94</v>
      </c>
      <c r="CH78" s="92" t="s">
        <v>94</v>
      </c>
      <c r="CI78" s="92" t="s">
        <v>94</v>
      </c>
      <c r="CJ78" s="92" t="s">
        <v>94</v>
      </c>
      <c r="CK78" s="92" t="s">
        <v>94</v>
      </c>
      <c r="CL78" s="92" t="s">
        <v>94</v>
      </c>
      <c r="CM78" s="68" t="s">
        <v>94</v>
      </c>
      <c r="CN78" s="68" t="s">
        <v>94</v>
      </c>
      <c r="CO78" s="68" t="s">
        <v>94</v>
      </c>
      <c r="CP78" s="68" t="s">
        <v>94</v>
      </c>
    </row>
    <row r="79" spans="1:94" s="68" customFormat="1" ht="15" customHeight="1" x14ac:dyDescent="0.2">
      <c r="A79" s="92">
        <v>25</v>
      </c>
      <c r="B79" s="92" t="s">
        <v>120</v>
      </c>
      <c r="C79" s="92">
        <v>30374</v>
      </c>
      <c r="D79" s="92">
        <v>3228</v>
      </c>
      <c r="E79" s="92">
        <v>2280</v>
      </c>
      <c r="F79" s="92">
        <v>948</v>
      </c>
      <c r="G79" s="68" t="s">
        <v>104</v>
      </c>
      <c r="H79" s="68">
        <v>943</v>
      </c>
      <c r="I79" s="68">
        <v>5</v>
      </c>
      <c r="J79" s="92">
        <v>33602</v>
      </c>
      <c r="K79" s="92">
        <v>-887</v>
      </c>
      <c r="L79" s="92">
        <v>-1106</v>
      </c>
      <c r="M79" s="92">
        <v>219</v>
      </c>
      <c r="N79" s="92" t="s">
        <v>104</v>
      </c>
      <c r="O79" s="92">
        <v>219</v>
      </c>
      <c r="P79" s="68">
        <v>0</v>
      </c>
      <c r="Q79" s="92">
        <v>32715</v>
      </c>
      <c r="R79" s="92">
        <v>841</v>
      </c>
      <c r="S79" s="92">
        <v>1286</v>
      </c>
      <c r="T79" s="92">
        <v>-445</v>
      </c>
      <c r="U79" s="92" t="s">
        <v>104</v>
      </c>
      <c r="V79" s="92">
        <v>-445</v>
      </c>
      <c r="W79" s="92">
        <v>0</v>
      </c>
      <c r="X79" s="92">
        <v>33556</v>
      </c>
      <c r="Y79" s="92">
        <v>3830</v>
      </c>
      <c r="Z79" s="92">
        <v>3534</v>
      </c>
      <c r="AA79" s="92">
        <v>296</v>
      </c>
      <c r="AB79" s="92" t="s">
        <v>104</v>
      </c>
      <c r="AC79" s="92">
        <v>296</v>
      </c>
      <c r="AD79" s="92">
        <v>0</v>
      </c>
      <c r="AE79" s="92">
        <v>37386</v>
      </c>
      <c r="AF79" s="92">
        <v>10999</v>
      </c>
      <c r="AG79" s="92">
        <v>10683</v>
      </c>
      <c r="AH79" s="92">
        <v>316</v>
      </c>
      <c r="AI79" s="92" t="s">
        <v>104</v>
      </c>
      <c r="AJ79" s="92">
        <v>315</v>
      </c>
      <c r="AK79" s="92">
        <v>1</v>
      </c>
      <c r="AL79" s="92">
        <v>48385</v>
      </c>
      <c r="AM79" s="92">
        <v>-3983</v>
      </c>
      <c r="AN79" s="92">
        <v>-3712</v>
      </c>
      <c r="AO79" s="92">
        <v>-271</v>
      </c>
      <c r="AP79" s="92" t="s">
        <v>104</v>
      </c>
      <c r="AQ79" s="92">
        <v>-271</v>
      </c>
      <c r="AR79" s="92">
        <v>0</v>
      </c>
      <c r="AS79" s="92">
        <v>44402</v>
      </c>
      <c r="AT79" s="92">
        <v>677</v>
      </c>
      <c r="AU79" s="92">
        <v>535</v>
      </c>
      <c r="AV79" s="92">
        <v>142</v>
      </c>
      <c r="AW79" s="92" t="s">
        <v>104</v>
      </c>
      <c r="AX79" s="92">
        <v>142</v>
      </c>
      <c r="AY79" s="92">
        <v>0</v>
      </c>
      <c r="AZ79" s="92">
        <v>45079</v>
      </c>
      <c r="BA79" s="92">
        <v>5999</v>
      </c>
      <c r="BB79" s="92">
        <v>6043</v>
      </c>
      <c r="BC79" s="92">
        <v>-44</v>
      </c>
      <c r="BD79" s="92" t="s">
        <v>104</v>
      </c>
      <c r="BE79" s="92">
        <v>-44</v>
      </c>
      <c r="BF79" s="92">
        <v>0</v>
      </c>
      <c r="BG79" s="92">
        <v>51078</v>
      </c>
      <c r="BH79" s="92">
        <v>4020</v>
      </c>
      <c r="BI79" s="92">
        <v>4013</v>
      </c>
      <c r="BJ79" s="92">
        <v>7</v>
      </c>
      <c r="BK79" s="92" t="s">
        <v>104</v>
      </c>
      <c r="BL79" s="92">
        <v>7</v>
      </c>
      <c r="BM79" s="92">
        <v>0</v>
      </c>
      <c r="BN79" s="92">
        <v>55098</v>
      </c>
      <c r="BO79" s="92">
        <v>626</v>
      </c>
      <c r="BP79" s="92">
        <v>689</v>
      </c>
      <c r="BQ79" s="92">
        <v>-63</v>
      </c>
      <c r="BR79" s="92" t="s">
        <v>104</v>
      </c>
      <c r="BS79" s="92">
        <v>-63</v>
      </c>
      <c r="BT79" s="92">
        <v>0</v>
      </c>
      <c r="BU79" s="92">
        <v>55724</v>
      </c>
      <c r="BV79" s="92">
        <v>-2354</v>
      </c>
      <c r="BW79" s="92">
        <v>9805</v>
      </c>
      <c r="BX79" s="92">
        <v>-12159</v>
      </c>
      <c r="BY79" s="92" t="s">
        <v>104</v>
      </c>
      <c r="BZ79" s="92">
        <v>-122</v>
      </c>
      <c r="CA79" s="92">
        <v>-12037</v>
      </c>
      <c r="CB79" s="92">
        <v>53370</v>
      </c>
      <c r="CC79" s="92">
        <v>-6338</v>
      </c>
      <c r="CD79" s="92">
        <v>-5824</v>
      </c>
      <c r="CE79" s="92">
        <v>-514</v>
      </c>
      <c r="CF79" s="92" t="s">
        <v>104</v>
      </c>
      <c r="CG79" s="92">
        <v>-514</v>
      </c>
      <c r="CH79" s="92">
        <v>0</v>
      </c>
      <c r="CI79" s="92">
        <v>47032</v>
      </c>
      <c r="CJ79" s="92">
        <v>-2298</v>
      </c>
      <c r="CK79" s="92">
        <v>-1721</v>
      </c>
      <c r="CL79" s="92">
        <v>-577</v>
      </c>
      <c r="CM79" s="68" t="s">
        <v>104</v>
      </c>
      <c r="CN79" s="68">
        <v>-577</v>
      </c>
      <c r="CO79" s="68">
        <v>0</v>
      </c>
      <c r="CP79" s="68">
        <v>44734</v>
      </c>
    </row>
    <row r="80" spans="1:94" s="68" customFormat="1" ht="15" customHeight="1" x14ac:dyDescent="0.2">
      <c r="A80" s="92">
        <v>26</v>
      </c>
      <c r="B80" s="92" t="s">
        <v>121</v>
      </c>
      <c r="C80" s="92">
        <v>158602</v>
      </c>
      <c r="D80" s="92">
        <v>24975</v>
      </c>
      <c r="E80" s="92">
        <v>-1524</v>
      </c>
      <c r="F80" s="92">
        <v>26499</v>
      </c>
      <c r="G80" s="68">
        <v>18029</v>
      </c>
      <c r="H80" s="68">
        <v>8469</v>
      </c>
      <c r="I80" s="68">
        <v>1</v>
      </c>
      <c r="J80" s="92">
        <v>183577</v>
      </c>
      <c r="K80" s="92">
        <v>6014</v>
      </c>
      <c r="L80" s="92">
        <v>-2806</v>
      </c>
      <c r="M80" s="92">
        <v>8820</v>
      </c>
      <c r="N80" s="92">
        <v>4934</v>
      </c>
      <c r="O80" s="92">
        <v>3865</v>
      </c>
      <c r="P80" s="68">
        <v>20</v>
      </c>
      <c r="Q80" s="92">
        <v>189591</v>
      </c>
      <c r="R80" s="92">
        <v>-1548</v>
      </c>
      <c r="S80" s="92">
        <v>-14094</v>
      </c>
      <c r="T80" s="92">
        <v>12546</v>
      </c>
      <c r="U80" s="92">
        <v>20171</v>
      </c>
      <c r="V80" s="92">
        <v>-7612</v>
      </c>
      <c r="W80" s="92">
        <v>-13</v>
      </c>
      <c r="X80" s="92">
        <v>188043</v>
      </c>
      <c r="Y80" s="92">
        <v>31810</v>
      </c>
      <c r="Z80" s="92">
        <v>-2373</v>
      </c>
      <c r="AA80" s="92">
        <v>34183</v>
      </c>
      <c r="AB80" s="92">
        <v>31067</v>
      </c>
      <c r="AC80" s="92">
        <v>3147</v>
      </c>
      <c r="AD80" s="92">
        <v>-31</v>
      </c>
      <c r="AE80" s="92">
        <v>219853</v>
      </c>
      <c r="AF80" s="92">
        <v>57358</v>
      </c>
      <c r="AG80" s="92">
        <v>122</v>
      </c>
      <c r="AH80" s="92">
        <v>57236</v>
      </c>
      <c r="AI80" s="92">
        <v>52742</v>
      </c>
      <c r="AJ80" s="92">
        <v>4494</v>
      </c>
      <c r="AK80" s="92">
        <v>0</v>
      </c>
      <c r="AL80" s="92">
        <v>277211</v>
      </c>
      <c r="AM80" s="92">
        <v>16521</v>
      </c>
      <c r="AN80" s="92">
        <v>4848</v>
      </c>
      <c r="AO80" s="92">
        <v>11673</v>
      </c>
      <c r="AP80" s="92">
        <v>9319</v>
      </c>
      <c r="AQ80" s="92">
        <v>2354</v>
      </c>
      <c r="AR80" s="92">
        <v>0</v>
      </c>
      <c r="AS80" s="92">
        <v>293732</v>
      </c>
      <c r="AT80" s="92">
        <v>110072</v>
      </c>
      <c r="AU80" s="92">
        <v>52256</v>
      </c>
      <c r="AV80" s="92">
        <v>57816</v>
      </c>
      <c r="AW80" s="92">
        <v>56775</v>
      </c>
      <c r="AX80" s="92">
        <v>1041</v>
      </c>
      <c r="AY80" s="92">
        <v>0</v>
      </c>
      <c r="AZ80" s="92">
        <v>403804</v>
      </c>
      <c r="BA80" s="92">
        <v>84869</v>
      </c>
      <c r="BB80" s="92">
        <v>1835</v>
      </c>
      <c r="BC80" s="92">
        <v>83034</v>
      </c>
      <c r="BD80" s="92">
        <v>83061</v>
      </c>
      <c r="BE80" s="92">
        <v>-27</v>
      </c>
      <c r="BF80" s="92">
        <v>0</v>
      </c>
      <c r="BG80" s="92">
        <v>488673</v>
      </c>
      <c r="BH80" s="92">
        <v>48364</v>
      </c>
      <c r="BI80" s="92">
        <v>15877</v>
      </c>
      <c r="BJ80" s="92">
        <v>32487</v>
      </c>
      <c r="BK80" s="92">
        <v>32717</v>
      </c>
      <c r="BL80" s="92">
        <v>-230</v>
      </c>
      <c r="BM80" s="92">
        <v>0</v>
      </c>
      <c r="BN80" s="92">
        <v>537037</v>
      </c>
      <c r="BO80" s="92">
        <v>35331</v>
      </c>
      <c r="BP80" s="92">
        <v>4460</v>
      </c>
      <c r="BQ80" s="92">
        <v>30871</v>
      </c>
      <c r="BR80" s="92">
        <v>33079</v>
      </c>
      <c r="BS80" s="92">
        <v>-2208</v>
      </c>
      <c r="BT80" s="92">
        <v>0</v>
      </c>
      <c r="BU80" s="92">
        <v>572368</v>
      </c>
      <c r="BV80" s="92">
        <v>-124035</v>
      </c>
      <c r="BW80" s="92">
        <v>-3099</v>
      </c>
      <c r="BX80" s="92">
        <v>-120936</v>
      </c>
      <c r="BY80" s="92">
        <v>-118459</v>
      </c>
      <c r="BZ80" s="92">
        <v>-2477</v>
      </c>
      <c r="CA80" s="92">
        <v>0</v>
      </c>
      <c r="CB80" s="92">
        <v>448333</v>
      </c>
      <c r="CC80" s="92">
        <v>-14082</v>
      </c>
      <c r="CD80" s="92">
        <v>-3583</v>
      </c>
      <c r="CE80" s="92">
        <v>-10499</v>
      </c>
      <c r="CF80" s="92">
        <v>393</v>
      </c>
      <c r="CG80" s="92">
        <v>-10892</v>
      </c>
      <c r="CH80" s="92">
        <v>0</v>
      </c>
      <c r="CI80" s="92">
        <v>434251</v>
      </c>
      <c r="CJ80" s="92">
        <v>-50650</v>
      </c>
      <c r="CK80" s="92">
        <v>-6292</v>
      </c>
      <c r="CL80" s="92">
        <v>-44358</v>
      </c>
      <c r="CM80" s="68">
        <v>-38178</v>
      </c>
      <c r="CN80" s="68">
        <v>-6180</v>
      </c>
      <c r="CO80" s="68">
        <v>0</v>
      </c>
      <c r="CP80" s="68">
        <v>383601</v>
      </c>
    </row>
    <row r="81" spans="1:94" s="68" customFormat="1" ht="15" customHeight="1" x14ac:dyDescent="0.2">
      <c r="A81" s="92">
        <v>27</v>
      </c>
      <c r="B81" s="92" t="s">
        <v>122</v>
      </c>
      <c r="C81" s="92">
        <v>90806</v>
      </c>
      <c r="D81" s="92">
        <v>18060</v>
      </c>
      <c r="E81" s="92">
        <v>0</v>
      </c>
      <c r="F81" s="92">
        <v>18060</v>
      </c>
      <c r="G81" s="68">
        <v>18059</v>
      </c>
      <c r="H81" s="68" t="s">
        <v>104</v>
      </c>
      <c r="I81" s="68">
        <v>1</v>
      </c>
      <c r="J81" s="92">
        <v>108866</v>
      </c>
      <c r="K81" s="92">
        <v>5081</v>
      </c>
      <c r="L81" s="92">
        <v>0</v>
      </c>
      <c r="M81" s="92">
        <v>5081</v>
      </c>
      <c r="N81" s="92">
        <v>5061</v>
      </c>
      <c r="O81" s="92" t="s">
        <v>104</v>
      </c>
      <c r="P81" s="68">
        <v>20</v>
      </c>
      <c r="Q81" s="92">
        <v>113947</v>
      </c>
      <c r="R81" s="92">
        <v>20228</v>
      </c>
      <c r="S81" s="92">
        <v>0</v>
      </c>
      <c r="T81" s="92">
        <v>20228</v>
      </c>
      <c r="U81" s="92">
        <v>20241</v>
      </c>
      <c r="V81" s="92" t="s">
        <v>104</v>
      </c>
      <c r="W81" s="92">
        <v>-13</v>
      </c>
      <c r="X81" s="92">
        <v>134175</v>
      </c>
      <c r="Y81" s="92">
        <v>31092</v>
      </c>
      <c r="Z81" s="92">
        <v>0</v>
      </c>
      <c r="AA81" s="92">
        <v>31092</v>
      </c>
      <c r="AB81" s="92">
        <v>31123</v>
      </c>
      <c r="AC81" s="92" t="s">
        <v>104</v>
      </c>
      <c r="AD81" s="92">
        <v>-31</v>
      </c>
      <c r="AE81" s="92">
        <v>165267</v>
      </c>
      <c r="AF81" s="92">
        <v>52758</v>
      </c>
      <c r="AG81" s="92">
        <v>0</v>
      </c>
      <c r="AH81" s="92">
        <v>52758</v>
      </c>
      <c r="AI81" s="92">
        <v>52758</v>
      </c>
      <c r="AJ81" s="92" t="s">
        <v>104</v>
      </c>
      <c r="AK81" s="92">
        <v>0</v>
      </c>
      <c r="AL81" s="92">
        <v>218025</v>
      </c>
      <c r="AM81" s="92">
        <v>9414</v>
      </c>
      <c r="AN81" s="92">
        <v>0</v>
      </c>
      <c r="AO81" s="92">
        <v>9414</v>
      </c>
      <c r="AP81" s="92">
        <v>9414</v>
      </c>
      <c r="AQ81" s="92" t="s">
        <v>104</v>
      </c>
      <c r="AR81" s="92">
        <v>0</v>
      </c>
      <c r="AS81" s="92">
        <v>227439</v>
      </c>
      <c r="AT81" s="92">
        <v>56941</v>
      </c>
      <c r="AU81" s="92">
        <v>0</v>
      </c>
      <c r="AV81" s="92">
        <v>56941</v>
      </c>
      <c r="AW81" s="92">
        <v>56941</v>
      </c>
      <c r="AX81" s="92" t="s">
        <v>104</v>
      </c>
      <c r="AY81" s="92">
        <v>0</v>
      </c>
      <c r="AZ81" s="92">
        <v>284380</v>
      </c>
      <c r="BA81" s="92">
        <v>83157</v>
      </c>
      <c r="BB81" s="92">
        <v>0</v>
      </c>
      <c r="BC81" s="92">
        <v>83157</v>
      </c>
      <c r="BD81" s="92">
        <v>83157</v>
      </c>
      <c r="BE81" s="92" t="s">
        <v>104</v>
      </c>
      <c r="BF81" s="92">
        <v>0</v>
      </c>
      <c r="BG81" s="92">
        <v>367537</v>
      </c>
      <c r="BH81" s="92">
        <v>32818</v>
      </c>
      <c r="BI81" s="92">
        <v>0</v>
      </c>
      <c r="BJ81" s="92">
        <v>32818</v>
      </c>
      <c r="BK81" s="92">
        <v>32818</v>
      </c>
      <c r="BL81" s="92" t="s">
        <v>104</v>
      </c>
      <c r="BM81" s="92">
        <v>0</v>
      </c>
      <c r="BN81" s="92">
        <v>400355</v>
      </c>
      <c r="BO81" s="92">
        <v>33079</v>
      </c>
      <c r="BP81" s="92">
        <v>0</v>
      </c>
      <c r="BQ81" s="92">
        <v>33079</v>
      </c>
      <c r="BR81" s="92">
        <v>33079</v>
      </c>
      <c r="BS81" s="92" t="s">
        <v>104</v>
      </c>
      <c r="BT81" s="92">
        <v>0</v>
      </c>
      <c r="BU81" s="92">
        <v>433434</v>
      </c>
      <c r="BV81" s="92">
        <v>-118459</v>
      </c>
      <c r="BW81" s="92">
        <v>0</v>
      </c>
      <c r="BX81" s="92">
        <v>-118459</v>
      </c>
      <c r="BY81" s="92">
        <v>-118459</v>
      </c>
      <c r="BZ81" s="92" t="s">
        <v>104</v>
      </c>
      <c r="CA81" s="92">
        <v>0</v>
      </c>
      <c r="CB81" s="92">
        <v>314975</v>
      </c>
      <c r="CC81" s="92">
        <v>393</v>
      </c>
      <c r="CD81" s="92">
        <v>0</v>
      </c>
      <c r="CE81" s="92">
        <v>393</v>
      </c>
      <c r="CF81" s="92">
        <v>393</v>
      </c>
      <c r="CG81" s="92" t="s">
        <v>104</v>
      </c>
      <c r="CH81" s="92">
        <v>0</v>
      </c>
      <c r="CI81" s="92">
        <v>315368</v>
      </c>
      <c r="CJ81" s="92">
        <v>-38178</v>
      </c>
      <c r="CK81" s="92">
        <v>0</v>
      </c>
      <c r="CL81" s="92">
        <v>-38178</v>
      </c>
      <c r="CM81" s="68">
        <v>-38178</v>
      </c>
      <c r="CN81" s="68" t="s">
        <v>104</v>
      </c>
      <c r="CO81" s="68">
        <v>0</v>
      </c>
      <c r="CP81" s="68">
        <v>277189</v>
      </c>
    </row>
    <row r="82" spans="1:94" s="68" customFormat="1" ht="15" customHeight="1" x14ac:dyDescent="0.2">
      <c r="A82" s="92">
        <v>28</v>
      </c>
      <c r="B82" s="92" t="s">
        <v>123</v>
      </c>
      <c r="C82" s="92">
        <v>12166</v>
      </c>
      <c r="D82" s="92">
        <v>472</v>
      </c>
      <c r="E82" s="92">
        <v>-601</v>
      </c>
      <c r="F82" s="92">
        <v>1073</v>
      </c>
      <c r="G82" s="68" t="s">
        <v>104</v>
      </c>
      <c r="H82" s="68">
        <v>1073</v>
      </c>
      <c r="I82" s="68">
        <v>0</v>
      </c>
      <c r="J82" s="92">
        <v>12638</v>
      </c>
      <c r="K82" s="92">
        <v>990</v>
      </c>
      <c r="L82" s="92">
        <v>398</v>
      </c>
      <c r="M82" s="92">
        <v>592</v>
      </c>
      <c r="N82" s="92" t="s">
        <v>104</v>
      </c>
      <c r="O82" s="92">
        <v>592</v>
      </c>
      <c r="P82" s="68">
        <v>0</v>
      </c>
      <c r="Q82" s="92">
        <v>13628</v>
      </c>
      <c r="R82" s="92">
        <v>-5418</v>
      </c>
      <c r="S82" s="92">
        <v>-4511</v>
      </c>
      <c r="T82" s="92">
        <v>-907</v>
      </c>
      <c r="U82" s="92" t="s">
        <v>104</v>
      </c>
      <c r="V82" s="92">
        <v>-907</v>
      </c>
      <c r="W82" s="92">
        <v>0</v>
      </c>
      <c r="X82" s="92">
        <v>8210</v>
      </c>
      <c r="Y82" s="92">
        <v>660</v>
      </c>
      <c r="Z82" s="92">
        <v>223</v>
      </c>
      <c r="AA82" s="92">
        <v>437</v>
      </c>
      <c r="AB82" s="92" t="s">
        <v>104</v>
      </c>
      <c r="AC82" s="92">
        <v>437</v>
      </c>
      <c r="AD82" s="92">
        <v>0</v>
      </c>
      <c r="AE82" s="92">
        <v>8870</v>
      </c>
      <c r="AF82" s="92">
        <v>606</v>
      </c>
      <c r="AG82" s="92">
        <v>154</v>
      </c>
      <c r="AH82" s="92">
        <v>452</v>
      </c>
      <c r="AI82" s="92" t="s">
        <v>104</v>
      </c>
      <c r="AJ82" s="92">
        <v>452</v>
      </c>
      <c r="AK82" s="92">
        <v>0</v>
      </c>
      <c r="AL82" s="92">
        <v>9476</v>
      </c>
      <c r="AM82" s="92">
        <v>-136</v>
      </c>
      <c r="AN82" s="92">
        <v>106</v>
      </c>
      <c r="AO82" s="92">
        <v>-242</v>
      </c>
      <c r="AP82" s="92" t="s">
        <v>104</v>
      </c>
      <c r="AQ82" s="92">
        <v>-242</v>
      </c>
      <c r="AR82" s="92">
        <v>0</v>
      </c>
      <c r="AS82" s="92">
        <v>9340</v>
      </c>
      <c r="AT82" s="92">
        <v>48474</v>
      </c>
      <c r="AU82" s="92">
        <v>48230</v>
      </c>
      <c r="AV82" s="92">
        <v>244</v>
      </c>
      <c r="AW82" s="92" t="s">
        <v>104</v>
      </c>
      <c r="AX82" s="92">
        <v>244</v>
      </c>
      <c r="AY82" s="92">
        <v>0</v>
      </c>
      <c r="AZ82" s="92">
        <v>57814</v>
      </c>
      <c r="BA82" s="92">
        <v>-990</v>
      </c>
      <c r="BB82" s="92">
        <v>31</v>
      </c>
      <c r="BC82" s="92">
        <v>-1021</v>
      </c>
      <c r="BD82" s="92" t="s">
        <v>104</v>
      </c>
      <c r="BE82" s="92">
        <v>-1021</v>
      </c>
      <c r="BF82" s="92">
        <v>0</v>
      </c>
      <c r="BG82" s="92">
        <v>56824</v>
      </c>
      <c r="BH82" s="92">
        <v>-1868</v>
      </c>
      <c r="BI82" s="92">
        <v>-1752</v>
      </c>
      <c r="BJ82" s="92">
        <v>-116</v>
      </c>
      <c r="BK82" s="92" t="s">
        <v>104</v>
      </c>
      <c r="BL82" s="92">
        <v>-116</v>
      </c>
      <c r="BM82" s="92">
        <v>0</v>
      </c>
      <c r="BN82" s="92">
        <v>54956</v>
      </c>
      <c r="BO82" s="92">
        <v>94</v>
      </c>
      <c r="BP82" s="92">
        <v>37</v>
      </c>
      <c r="BQ82" s="92">
        <v>57</v>
      </c>
      <c r="BR82" s="92" t="s">
        <v>104</v>
      </c>
      <c r="BS82" s="92">
        <v>57</v>
      </c>
      <c r="BT82" s="92">
        <v>0</v>
      </c>
      <c r="BU82" s="92">
        <v>55050</v>
      </c>
      <c r="BV82" s="92">
        <v>134</v>
      </c>
      <c r="BW82" s="92">
        <v>22</v>
      </c>
      <c r="BX82" s="92">
        <v>112</v>
      </c>
      <c r="BY82" s="92" t="s">
        <v>104</v>
      </c>
      <c r="BZ82" s="92">
        <v>112</v>
      </c>
      <c r="CA82" s="92">
        <v>0</v>
      </c>
      <c r="CB82" s="92">
        <v>55184</v>
      </c>
      <c r="CC82" s="92">
        <v>-3243</v>
      </c>
      <c r="CD82" s="92">
        <v>23</v>
      </c>
      <c r="CE82" s="92">
        <v>-3266</v>
      </c>
      <c r="CF82" s="92" t="s">
        <v>104</v>
      </c>
      <c r="CG82" s="92">
        <v>-3266</v>
      </c>
      <c r="CH82" s="92">
        <v>0</v>
      </c>
      <c r="CI82" s="92">
        <v>51941</v>
      </c>
      <c r="CJ82" s="92">
        <v>-2253</v>
      </c>
      <c r="CK82" s="92">
        <v>9</v>
      </c>
      <c r="CL82" s="92">
        <v>-2262</v>
      </c>
      <c r="CM82" s="68" t="s">
        <v>104</v>
      </c>
      <c r="CN82" s="68">
        <v>-2262</v>
      </c>
      <c r="CO82" s="68">
        <v>0</v>
      </c>
      <c r="CP82" s="68">
        <v>49688</v>
      </c>
    </row>
    <row r="83" spans="1:94" s="68" customFormat="1" ht="15" customHeight="1" x14ac:dyDescent="0.2">
      <c r="A83" s="92">
        <v>29</v>
      </c>
      <c r="B83" s="92" t="s">
        <v>124</v>
      </c>
      <c r="C83" s="92">
        <v>21979</v>
      </c>
      <c r="D83" s="92">
        <v>556</v>
      </c>
      <c r="E83" s="92">
        <v>-1494</v>
      </c>
      <c r="F83" s="92">
        <v>2050</v>
      </c>
      <c r="G83" s="68" t="s">
        <v>104</v>
      </c>
      <c r="H83" s="68">
        <v>2050</v>
      </c>
      <c r="I83" s="68">
        <v>0</v>
      </c>
      <c r="J83" s="92">
        <v>22535</v>
      </c>
      <c r="K83" s="92">
        <v>-2991</v>
      </c>
      <c r="L83" s="92">
        <v>-3826</v>
      </c>
      <c r="M83" s="92">
        <v>835</v>
      </c>
      <c r="N83" s="92" t="s">
        <v>104</v>
      </c>
      <c r="O83" s="92">
        <v>835</v>
      </c>
      <c r="P83" s="68">
        <v>0</v>
      </c>
      <c r="Q83" s="92">
        <v>19544</v>
      </c>
      <c r="R83" s="92">
        <v>-11508</v>
      </c>
      <c r="S83" s="92">
        <v>-10200</v>
      </c>
      <c r="T83" s="92">
        <v>-1308</v>
      </c>
      <c r="U83" s="92" t="s">
        <v>104</v>
      </c>
      <c r="V83" s="92">
        <v>-1308</v>
      </c>
      <c r="W83" s="92">
        <v>0</v>
      </c>
      <c r="X83" s="92">
        <v>8036</v>
      </c>
      <c r="Y83" s="92">
        <v>-2996</v>
      </c>
      <c r="Z83" s="92">
        <v>-3331</v>
      </c>
      <c r="AA83" s="92">
        <v>335</v>
      </c>
      <c r="AB83" s="92" t="s">
        <v>104</v>
      </c>
      <c r="AC83" s="92">
        <v>335</v>
      </c>
      <c r="AD83" s="92">
        <v>0</v>
      </c>
      <c r="AE83" s="92">
        <v>5040</v>
      </c>
      <c r="AF83" s="92">
        <v>-796</v>
      </c>
      <c r="AG83" s="92">
        <v>-1021</v>
      </c>
      <c r="AH83" s="92">
        <v>225</v>
      </c>
      <c r="AI83" s="92" t="s">
        <v>104</v>
      </c>
      <c r="AJ83" s="92">
        <v>225</v>
      </c>
      <c r="AK83" s="92">
        <v>0</v>
      </c>
      <c r="AL83" s="92">
        <v>4244</v>
      </c>
      <c r="AM83" s="92">
        <v>3439</v>
      </c>
      <c r="AN83" s="92">
        <v>3473</v>
      </c>
      <c r="AO83" s="92">
        <v>-34</v>
      </c>
      <c r="AP83" s="92" t="s">
        <v>104</v>
      </c>
      <c r="AQ83" s="92">
        <v>-34</v>
      </c>
      <c r="AR83" s="92">
        <v>0</v>
      </c>
      <c r="AS83" s="92">
        <v>7683</v>
      </c>
      <c r="AT83" s="92">
        <v>3702</v>
      </c>
      <c r="AU83" s="92">
        <v>3357</v>
      </c>
      <c r="AV83" s="92">
        <v>345</v>
      </c>
      <c r="AW83" s="92" t="s">
        <v>104</v>
      </c>
      <c r="AX83" s="92">
        <v>345</v>
      </c>
      <c r="AY83" s="92">
        <v>0</v>
      </c>
      <c r="AZ83" s="92">
        <v>11385</v>
      </c>
      <c r="BA83" s="92">
        <v>1107</v>
      </c>
      <c r="BB83" s="92">
        <v>1293</v>
      </c>
      <c r="BC83" s="92">
        <v>-186</v>
      </c>
      <c r="BD83" s="92" t="s">
        <v>104</v>
      </c>
      <c r="BE83" s="92">
        <v>-186</v>
      </c>
      <c r="BF83" s="92">
        <v>0</v>
      </c>
      <c r="BG83" s="92">
        <v>12492</v>
      </c>
      <c r="BH83" s="92">
        <v>17588</v>
      </c>
      <c r="BI83" s="92">
        <v>18079</v>
      </c>
      <c r="BJ83" s="92">
        <v>-491</v>
      </c>
      <c r="BK83" s="92" t="s">
        <v>104</v>
      </c>
      <c r="BL83" s="92">
        <v>-491</v>
      </c>
      <c r="BM83" s="92">
        <v>0</v>
      </c>
      <c r="BN83" s="92">
        <v>30080</v>
      </c>
      <c r="BO83" s="92">
        <v>4081</v>
      </c>
      <c r="BP83" s="92">
        <v>4032</v>
      </c>
      <c r="BQ83" s="92">
        <v>49</v>
      </c>
      <c r="BR83" s="92" t="s">
        <v>104</v>
      </c>
      <c r="BS83" s="92">
        <v>49</v>
      </c>
      <c r="BT83" s="92">
        <v>0</v>
      </c>
      <c r="BU83" s="92">
        <v>34161</v>
      </c>
      <c r="BV83" s="92">
        <v>-3411</v>
      </c>
      <c r="BW83" s="92">
        <v>-3438</v>
      </c>
      <c r="BX83" s="92">
        <v>27</v>
      </c>
      <c r="BY83" s="92" t="s">
        <v>104</v>
      </c>
      <c r="BZ83" s="92">
        <v>27</v>
      </c>
      <c r="CA83" s="92">
        <v>0</v>
      </c>
      <c r="CB83" s="92">
        <v>30750</v>
      </c>
      <c r="CC83" s="92">
        <v>-5586</v>
      </c>
      <c r="CD83" s="92">
        <v>-3849</v>
      </c>
      <c r="CE83" s="92">
        <v>-1737</v>
      </c>
      <c r="CF83" s="92" t="s">
        <v>104</v>
      </c>
      <c r="CG83" s="92">
        <v>-1737</v>
      </c>
      <c r="CH83" s="92">
        <v>0</v>
      </c>
      <c r="CI83" s="92">
        <v>25164</v>
      </c>
      <c r="CJ83" s="92">
        <v>-7555</v>
      </c>
      <c r="CK83" s="92">
        <v>-6485</v>
      </c>
      <c r="CL83" s="92">
        <v>-1070</v>
      </c>
      <c r="CM83" s="68" t="s">
        <v>104</v>
      </c>
      <c r="CN83" s="68">
        <v>-1070</v>
      </c>
      <c r="CO83" s="68">
        <v>0</v>
      </c>
      <c r="CP83" s="68">
        <v>17609</v>
      </c>
    </row>
    <row r="84" spans="1:94" s="68" customFormat="1" ht="15" customHeight="1" x14ac:dyDescent="0.2">
      <c r="A84" s="92">
        <v>30</v>
      </c>
      <c r="B84" s="92" t="s">
        <v>125</v>
      </c>
      <c r="C84" s="92">
        <v>33651</v>
      </c>
      <c r="D84" s="92">
        <v>5887</v>
      </c>
      <c r="E84" s="92">
        <v>571</v>
      </c>
      <c r="F84" s="92">
        <v>5316</v>
      </c>
      <c r="G84" s="68">
        <v>-30</v>
      </c>
      <c r="H84" s="68">
        <v>5346</v>
      </c>
      <c r="I84" s="68">
        <v>0</v>
      </c>
      <c r="J84" s="92">
        <v>39538</v>
      </c>
      <c r="K84" s="92">
        <v>2934</v>
      </c>
      <c r="L84" s="92">
        <v>623</v>
      </c>
      <c r="M84" s="92">
        <v>2311</v>
      </c>
      <c r="N84" s="92">
        <v>-127</v>
      </c>
      <c r="O84" s="92">
        <v>2438</v>
      </c>
      <c r="P84" s="68">
        <v>0</v>
      </c>
      <c r="Q84" s="92">
        <v>42472</v>
      </c>
      <c r="R84" s="92">
        <v>-4850</v>
      </c>
      <c r="S84" s="92">
        <v>617</v>
      </c>
      <c r="T84" s="92">
        <v>-5467</v>
      </c>
      <c r="U84" s="92">
        <v>-70</v>
      </c>
      <c r="V84" s="92">
        <v>-5397</v>
      </c>
      <c r="W84" s="92">
        <v>0</v>
      </c>
      <c r="X84" s="92">
        <v>37622</v>
      </c>
      <c r="Y84" s="92">
        <v>3054</v>
      </c>
      <c r="Z84" s="92">
        <v>735</v>
      </c>
      <c r="AA84" s="92">
        <v>2319</v>
      </c>
      <c r="AB84" s="92">
        <v>-56</v>
      </c>
      <c r="AC84" s="92">
        <v>2375</v>
      </c>
      <c r="AD84" s="92">
        <v>0</v>
      </c>
      <c r="AE84" s="92">
        <v>40676</v>
      </c>
      <c r="AF84" s="92">
        <v>4790</v>
      </c>
      <c r="AG84" s="92">
        <v>989</v>
      </c>
      <c r="AH84" s="92">
        <v>3801</v>
      </c>
      <c r="AI84" s="92">
        <v>-16</v>
      </c>
      <c r="AJ84" s="92">
        <v>3817</v>
      </c>
      <c r="AK84" s="92">
        <v>0</v>
      </c>
      <c r="AL84" s="92">
        <v>45466</v>
      </c>
      <c r="AM84" s="92">
        <v>3804</v>
      </c>
      <c r="AN84" s="92">
        <v>1269</v>
      </c>
      <c r="AO84" s="92">
        <v>2535</v>
      </c>
      <c r="AP84" s="92">
        <v>-95</v>
      </c>
      <c r="AQ84" s="92">
        <v>2630</v>
      </c>
      <c r="AR84" s="92">
        <v>0</v>
      </c>
      <c r="AS84" s="92">
        <v>49270</v>
      </c>
      <c r="AT84" s="92">
        <v>955</v>
      </c>
      <c r="AU84" s="92">
        <v>669</v>
      </c>
      <c r="AV84" s="92">
        <v>286</v>
      </c>
      <c r="AW84" s="92">
        <v>-166</v>
      </c>
      <c r="AX84" s="92">
        <v>452</v>
      </c>
      <c r="AY84" s="92">
        <v>0</v>
      </c>
      <c r="AZ84" s="92">
        <v>50225</v>
      </c>
      <c r="BA84" s="92">
        <v>1595</v>
      </c>
      <c r="BB84" s="92">
        <v>511</v>
      </c>
      <c r="BC84" s="92">
        <v>1084</v>
      </c>
      <c r="BD84" s="92">
        <v>-96</v>
      </c>
      <c r="BE84" s="92">
        <v>1180</v>
      </c>
      <c r="BF84" s="92">
        <v>0</v>
      </c>
      <c r="BG84" s="92">
        <v>51820</v>
      </c>
      <c r="BH84" s="92">
        <v>-174</v>
      </c>
      <c r="BI84" s="92">
        <v>-450</v>
      </c>
      <c r="BJ84" s="92">
        <v>276</v>
      </c>
      <c r="BK84" s="92">
        <v>-101</v>
      </c>
      <c r="BL84" s="92">
        <v>377</v>
      </c>
      <c r="BM84" s="92">
        <v>0</v>
      </c>
      <c r="BN84" s="92">
        <v>51646</v>
      </c>
      <c r="BO84" s="92">
        <v>-1923</v>
      </c>
      <c r="BP84" s="92">
        <v>391</v>
      </c>
      <c r="BQ84" s="92">
        <v>-2314</v>
      </c>
      <c r="BR84" s="92">
        <v>0</v>
      </c>
      <c r="BS84" s="92">
        <v>-2314</v>
      </c>
      <c r="BT84" s="92">
        <v>0</v>
      </c>
      <c r="BU84" s="92">
        <v>49723</v>
      </c>
      <c r="BV84" s="92">
        <v>-2299</v>
      </c>
      <c r="BW84" s="92">
        <v>317</v>
      </c>
      <c r="BX84" s="92">
        <v>-2616</v>
      </c>
      <c r="BY84" s="92">
        <v>0</v>
      </c>
      <c r="BZ84" s="92">
        <v>-2616</v>
      </c>
      <c r="CA84" s="92">
        <v>0</v>
      </c>
      <c r="CB84" s="92">
        <v>47424</v>
      </c>
      <c r="CC84" s="92">
        <v>-5646</v>
      </c>
      <c r="CD84" s="92">
        <v>243</v>
      </c>
      <c r="CE84" s="92">
        <v>-5889</v>
      </c>
      <c r="CF84" s="92">
        <v>0</v>
      </c>
      <c r="CG84" s="92">
        <v>-5889</v>
      </c>
      <c r="CH84" s="92">
        <v>0</v>
      </c>
      <c r="CI84" s="92">
        <v>41778</v>
      </c>
      <c r="CJ84" s="92">
        <v>-2663</v>
      </c>
      <c r="CK84" s="92">
        <v>185</v>
      </c>
      <c r="CL84" s="92">
        <v>-2848</v>
      </c>
      <c r="CM84" s="68">
        <v>0</v>
      </c>
      <c r="CN84" s="68">
        <v>-2848</v>
      </c>
      <c r="CO84" s="68">
        <v>0</v>
      </c>
      <c r="CP84" s="68">
        <v>39115</v>
      </c>
    </row>
    <row r="85" spans="1:94" s="68" customFormat="1" ht="15" customHeight="1" x14ac:dyDescent="0.2">
      <c r="A85" s="92">
        <v>31</v>
      </c>
      <c r="B85" s="92" t="s">
        <v>126</v>
      </c>
      <c r="C85" s="92">
        <v>20500</v>
      </c>
      <c r="D85" s="92">
        <v>3796</v>
      </c>
      <c r="E85" s="92">
        <v>293</v>
      </c>
      <c r="F85" s="92">
        <v>3503</v>
      </c>
      <c r="G85" s="68" t="s">
        <v>104</v>
      </c>
      <c r="H85" s="68">
        <v>3330</v>
      </c>
      <c r="I85" s="68">
        <v>173</v>
      </c>
      <c r="J85" s="92">
        <v>24295</v>
      </c>
      <c r="K85" s="92">
        <v>-1679</v>
      </c>
      <c r="L85" s="92">
        <v>242</v>
      </c>
      <c r="M85" s="92">
        <v>-1921</v>
      </c>
      <c r="N85" s="92" t="s">
        <v>104</v>
      </c>
      <c r="O85" s="92">
        <v>1238</v>
      </c>
      <c r="P85" s="68">
        <v>-3159</v>
      </c>
      <c r="Q85" s="92">
        <v>22616</v>
      </c>
      <c r="R85" s="92">
        <v>-6580</v>
      </c>
      <c r="S85" s="92">
        <v>224</v>
      </c>
      <c r="T85" s="92">
        <v>-6804</v>
      </c>
      <c r="U85" s="92" t="s">
        <v>104</v>
      </c>
      <c r="V85" s="92">
        <v>-6755</v>
      </c>
      <c r="W85" s="92">
        <v>-49</v>
      </c>
      <c r="X85" s="92">
        <v>16036</v>
      </c>
      <c r="Y85" s="92">
        <v>1578</v>
      </c>
      <c r="Z85" s="92">
        <v>309</v>
      </c>
      <c r="AA85" s="92">
        <v>1269</v>
      </c>
      <c r="AB85" s="92" t="s">
        <v>104</v>
      </c>
      <c r="AC85" s="92">
        <v>1221</v>
      </c>
      <c r="AD85" s="92">
        <v>48</v>
      </c>
      <c r="AE85" s="92">
        <v>17614</v>
      </c>
      <c r="AF85" s="92">
        <v>2272</v>
      </c>
      <c r="AG85" s="92">
        <v>517</v>
      </c>
      <c r="AH85" s="92">
        <v>1755</v>
      </c>
      <c r="AI85" s="92" t="s">
        <v>104</v>
      </c>
      <c r="AJ85" s="92">
        <v>1771</v>
      </c>
      <c r="AK85" s="92">
        <v>-16</v>
      </c>
      <c r="AL85" s="92">
        <v>19886</v>
      </c>
      <c r="AM85" s="92">
        <v>-1861</v>
      </c>
      <c r="AN85" s="92">
        <v>587</v>
      </c>
      <c r="AO85" s="92">
        <v>-2448</v>
      </c>
      <c r="AP85" s="92" t="s">
        <v>104</v>
      </c>
      <c r="AQ85" s="92">
        <v>807</v>
      </c>
      <c r="AR85" s="92">
        <v>-3255</v>
      </c>
      <c r="AS85" s="92">
        <v>18025</v>
      </c>
      <c r="AT85" s="92">
        <v>3537</v>
      </c>
      <c r="AU85" s="92">
        <v>138</v>
      </c>
      <c r="AV85" s="92">
        <v>3399</v>
      </c>
      <c r="AW85" s="92" t="s">
        <v>104</v>
      </c>
      <c r="AX85" s="92">
        <v>263</v>
      </c>
      <c r="AY85" s="92">
        <v>3136</v>
      </c>
      <c r="AZ85" s="92">
        <v>21562</v>
      </c>
      <c r="BA85" s="92">
        <v>286</v>
      </c>
      <c r="BB85" s="92">
        <v>55</v>
      </c>
      <c r="BC85" s="92">
        <v>231</v>
      </c>
      <c r="BD85" s="92" t="s">
        <v>104</v>
      </c>
      <c r="BE85" s="92">
        <v>-18</v>
      </c>
      <c r="BF85" s="92">
        <v>249</v>
      </c>
      <c r="BG85" s="92">
        <v>21847</v>
      </c>
      <c r="BH85" s="92">
        <v>4825</v>
      </c>
      <c r="BI85" s="92">
        <v>110</v>
      </c>
      <c r="BJ85" s="92">
        <v>4715</v>
      </c>
      <c r="BK85" s="92" t="s">
        <v>104</v>
      </c>
      <c r="BL85" s="92">
        <v>-609</v>
      </c>
      <c r="BM85" s="92">
        <v>5324</v>
      </c>
      <c r="BN85" s="92">
        <v>26673</v>
      </c>
      <c r="BO85" s="92">
        <v>-1739</v>
      </c>
      <c r="BP85" s="92">
        <v>24</v>
      </c>
      <c r="BQ85" s="92">
        <v>-1763</v>
      </c>
      <c r="BR85" s="92" t="s">
        <v>104</v>
      </c>
      <c r="BS85" s="92">
        <v>-624</v>
      </c>
      <c r="BT85" s="92">
        <v>-1139</v>
      </c>
      <c r="BU85" s="92">
        <v>24934</v>
      </c>
      <c r="BV85" s="92">
        <v>-4045</v>
      </c>
      <c r="BW85" s="92">
        <v>3</v>
      </c>
      <c r="BX85" s="92">
        <v>-4048</v>
      </c>
      <c r="BY85" s="92" t="s">
        <v>104</v>
      </c>
      <c r="BZ85" s="92">
        <v>-232</v>
      </c>
      <c r="CA85" s="92">
        <v>-3816</v>
      </c>
      <c r="CB85" s="92">
        <v>20889</v>
      </c>
      <c r="CC85" s="92">
        <v>-1886</v>
      </c>
      <c r="CD85" s="92">
        <v>5</v>
      </c>
      <c r="CE85" s="92">
        <v>-1891</v>
      </c>
      <c r="CF85" s="92" t="s">
        <v>104</v>
      </c>
      <c r="CG85" s="92">
        <v>-2995</v>
      </c>
      <c r="CH85" s="92">
        <v>1104</v>
      </c>
      <c r="CI85" s="92">
        <v>19003</v>
      </c>
      <c r="CJ85" s="92">
        <v>-1448</v>
      </c>
      <c r="CK85" s="92">
        <v>-20</v>
      </c>
      <c r="CL85" s="92">
        <v>-1428</v>
      </c>
      <c r="CM85" s="68" t="s">
        <v>104</v>
      </c>
      <c r="CN85" s="68">
        <v>-1483</v>
      </c>
      <c r="CO85" s="68">
        <v>55</v>
      </c>
      <c r="CP85" s="68">
        <v>17555</v>
      </c>
    </row>
    <row r="86" spans="1:94" s="68" customFormat="1" ht="15" customHeight="1" x14ac:dyDescent="0.2">
      <c r="A86" s="92">
        <v>32</v>
      </c>
      <c r="B86" s="92" t="s">
        <v>127</v>
      </c>
      <c r="C86" s="92">
        <v>9956</v>
      </c>
      <c r="D86" s="92">
        <v>1220</v>
      </c>
      <c r="E86" s="92">
        <v>191</v>
      </c>
      <c r="F86" s="92">
        <v>1029</v>
      </c>
      <c r="G86" s="68">
        <v>-30</v>
      </c>
      <c r="H86" s="68">
        <v>1348</v>
      </c>
      <c r="I86" s="68">
        <v>-289</v>
      </c>
      <c r="J86" s="92">
        <v>11176</v>
      </c>
      <c r="K86" s="92">
        <v>4396</v>
      </c>
      <c r="L86" s="92">
        <v>298</v>
      </c>
      <c r="M86" s="92">
        <v>4098</v>
      </c>
      <c r="N86" s="92">
        <v>-127</v>
      </c>
      <c r="O86" s="92">
        <v>904</v>
      </c>
      <c r="P86" s="68">
        <v>3321</v>
      </c>
      <c r="Q86" s="92">
        <v>15572</v>
      </c>
      <c r="R86" s="92">
        <v>2160</v>
      </c>
      <c r="S86" s="92">
        <v>309</v>
      </c>
      <c r="T86" s="92">
        <v>1851</v>
      </c>
      <c r="U86" s="92">
        <v>-70</v>
      </c>
      <c r="V86" s="92">
        <v>1900</v>
      </c>
      <c r="W86" s="92">
        <v>21</v>
      </c>
      <c r="X86" s="92">
        <v>17732</v>
      </c>
      <c r="Y86" s="92">
        <v>905</v>
      </c>
      <c r="Z86" s="92">
        <v>308</v>
      </c>
      <c r="AA86" s="92">
        <v>597</v>
      </c>
      <c r="AB86" s="92">
        <v>-56</v>
      </c>
      <c r="AC86" s="92">
        <v>706</v>
      </c>
      <c r="AD86" s="92">
        <v>-53</v>
      </c>
      <c r="AE86" s="92">
        <v>18637</v>
      </c>
      <c r="AF86" s="92">
        <v>1850</v>
      </c>
      <c r="AG86" s="92">
        <v>288</v>
      </c>
      <c r="AH86" s="92">
        <v>1562</v>
      </c>
      <c r="AI86" s="92">
        <v>-16</v>
      </c>
      <c r="AJ86" s="92">
        <v>1563</v>
      </c>
      <c r="AK86" s="92">
        <v>15</v>
      </c>
      <c r="AL86" s="92">
        <v>20487</v>
      </c>
      <c r="AM86" s="92">
        <v>2608</v>
      </c>
      <c r="AN86" s="92">
        <v>443</v>
      </c>
      <c r="AO86" s="92">
        <v>2165</v>
      </c>
      <c r="AP86" s="92">
        <v>-95</v>
      </c>
      <c r="AQ86" s="92">
        <v>2250</v>
      </c>
      <c r="AR86" s="92">
        <v>10</v>
      </c>
      <c r="AS86" s="92">
        <v>23095</v>
      </c>
      <c r="AT86" s="92">
        <v>387</v>
      </c>
      <c r="AU86" s="92">
        <v>480</v>
      </c>
      <c r="AV86" s="92">
        <v>-93</v>
      </c>
      <c r="AW86" s="92">
        <v>-166</v>
      </c>
      <c r="AX86" s="92">
        <v>35</v>
      </c>
      <c r="AY86" s="92">
        <v>38</v>
      </c>
      <c r="AZ86" s="92">
        <v>23482</v>
      </c>
      <c r="BA86" s="92">
        <v>1556</v>
      </c>
      <c r="BB86" s="92">
        <v>439</v>
      </c>
      <c r="BC86" s="92">
        <v>1117</v>
      </c>
      <c r="BD86" s="92">
        <v>-96</v>
      </c>
      <c r="BE86" s="92">
        <v>1537</v>
      </c>
      <c r="BF86" s="92">
        <v>-324</v>
      </c>
      <c r="BG86" s="92">
        <v>25039</v>
      </c>
      <c r="BH86" s="92">
        <v>-65</v>
      </c>
      <c r="BI86" s="92">
        <v>-598</v>
      </c>
      <c r="BJ86" s="92">
        <v>533</v>
      </c>
      <c r="BK86" s="92">
        <v>-101</v>
      </c>
      <c r="BL86" s="92">
        <v>789</v>
      </c>
      <c r="BM86" s="92">
        <v>-155</v>
      </c>
      <c r="BN86" s="92">
        <v>24973</v>
      </c>
      <c r="BO86" s="92">
        <v>-1502</v>
      </c>
      <c r="BP86" s="92">
        <v>365</v>
      </c>
      <c r="BQ86" s="92">
        <v>-1867</v>
      </c>
      <c r="BR86" s="92">
        <v>0</v>
      </c>
      <c r="BS86" s="92">
        <v>-1563</v>
      </c>
      <c r="BT86" s="92">
        <v>-304</v>
      </c>
      <c r="BU86" s="92">
        <v>23471</v>
      </c>
      <c r="BV86" s="92">
        <v>-2035</v>
      </c>
      <c r="BW86" s="92">
        <v>313</v>
      </c>
      <c r="BX86" s="92">
        <v>-2348</v>
      </c>
      <c r="BY86" s="92">
        <v>0</v>
      </c>
      <c r="BZ86" s="92">
        <v>-2578</v>
      </c>
      <c r="CA86" s="92">
        <v>230</v>
      </c>
      <c r="CB86" s="92">
        <v>21436</v>
      </c>
      <c r="CC86" s="92">
        <v>1339</v>
      </c>
      <c r="CD86" s="92">
        <v>234</v>
      </c>
      <c r="CE86" s="92">
        <v>1105</v>
      </c>
      <c r="CF86" s="92">
        <v>0</v>
      </c>
      <c r="CG86" s="92">
        <v>-2875</v>
      </c>
      <c r="CH86" s="92">
        <v>3980</v>
      </c>
      <c r="CI86" s="92">
        <v>22775</v>
      </c>
      <c r="CJ86" s="92">
        <v>-1215</v>
      </c>
      <c r="CK86" s="92">
        <v>205</v>
      </c>
      <c r="CL86" s="92">
        <v>-1420</v>
      </c>
      <c r="CM86" s="68">
        <v>0</v>
      </c>
      <c r="CN86" s="68">
        <v>-1365</v>
      </c>
      <c r="CO86" s="68">
        <v>-55</v>
      </c>
      <c r="CP86" s="68">
        <v>21560</v>
      </c>
    </row>
    <row r="87" spans="1:94" s="68" customFormat="1" ht="15" customHeight="1" x14ac:dyDescent="0.2">
      <c r="A87" s="92">
        <v>33</v>
      </c>
      <c r="B87" s="92" t="s">
        <v>128</v>
      </c>
      <c r="C87" s="92" t="s">
        <v>104</v>
      </c>
      <c r="D87" s="92" t="s">
        <v>104</v>
      </c>
      <c r="E87" s="92" t="s">
        <v>104</v>
      </c>
      <c r="F87" s="92" t="s">
        <v>104</v>
      </c>
      <c r="G87" s="68" t="s">
        <v>104</v>
      </c>
      <c r="H87" s="68" t="s">
        <v>104</v>
      </c>
      <c r="I87" s="68" t="s">
        <v>104</v>
      </c>
      <c r="J87" s="92" t="s">
        <v>104</v>
      </c>
      <c r="K87" s="92" t="s">
        <v>104</v>
      </c>
      <c r="L87" s="92" t="s">
        <v>104</v>
      </c>
      <c r="M87" s="92" t="s">
        <v>104</v>
      </c>
      <c r="N87" s="92" t="s">
        <v>104</v>
      </c>
      <c r="O87" s="92" t="s">
        <v>104</v>
      </c>
      <c r="P87" s="68" t="s">
        <v>104</v>
      </c>
      <c r="Q87" s="92" t="s">
        <v>104</v>
      </c>
      <c r="R87" s="92" t="s">
        <v>104</v>
      </c>
      <c r="S87" s="92" t="s">
        <v>104</v>
      </c>
      <c r="T87" s="92" t="s">
        <v>104</v>
      </c>
      <c r="U87" s="92" t="s">
        <v>104</v>
      </c>
      <c r="V87" s="92" t="s">
        <v>104</v>
      </c>
      <c r="W87" s="92" t="s">
        <v>104</v>
      </c>
      <c r="X87" s="92" t="s">
        <v>104</v>
      </c>
      <c r="Y87" s="92" t="s">
        <v>104</v>
      </c>
      <c r="Z87" s="92" t="s">
        <v>104</v>
      </c>
      <c r="AA87" s="92" t="s">
        <v>104</v>
      </c>
      <c r="AB87" s="92" t="s">
        <v>104</v>
      </c>
      <c r="AC87" s="92" t="s">
        <v>104</v>
      </c>
      <c r="AD87" s="92" t="s">
        <v>104</v>
      </c>
      <c r="AE87" s="92" t="s">
        <v>104</v>
      </c>
      <c r="AF87" s="92" t="s">
        <v>104</v>
      </c>
      <c r="AG87" s="92" t="s">
        <v>104</v>
      </c>
      <c r="AH87" s="92" t="s">
        <v>104</v>
      </c>
      <c r="AI87" s="92" t="s">
        <v>104</v>
      </c>
      <c r="AJ87" s="92" t="s">
        <v>104</v>
      </c>
      <c r="AK87" s="92" t="s">
        <v>104</v>
      </c>
      <c r="AL87" s="92" t="s">
        <v>104</v>
      </c>
      <c r="AM87" s="92" t="s">
        <v>104</v>
      </c>
      <c r="AN87" s="92" t="s">
        <v>104</v>
      </c>
      <c r="AO87" s="92" t="s">
        <v>104</v>
      </c>
      <c r="AP87" s="92" t="s">
        <v>104</v>
      </c>
      <c r="AQ87" s="92" t="s">
        <v>104</v>
      </c>
      <c r="AR87" s="92" t="s">
        <v>104</v>
      </c>
      <c r="AS87" s="92" t="s">
        <v>104</v>
      </c>
      <c r="AT87" s="92" t="s">
        <v>104</v>
      </c>
      <c r="AU87" s="92" t="s">
        <v>104</v>
      </c>
      <c r="AV87" s="92" t="s">
        <v>104</v>
      </c>
      <c r="AW87" s="92" t="s">
        <v>104</v>
      </c>
      <c r="AX87" s="92" t="s">
        <v>104</v>
      </c>
      <c r="AY87" s="92" t="s">
        <v>104</v>
      </c>
      <c r="AZ87" s="92" t="s">
        <v>104</v>
      </c>
      <c r="BA87" s="92" t="s">
        <v>104</v>
      </c>
      <c r="BB87" s="92" t="s">
        <v>104</v>
      </c>
      <c r="BC87" s="92" t="s">
        <v>104</v>
      </c>
      <c r="BD87" s="92" t="s">
        <v>104</v>
      </c>
      <c r="BE87" s="92" t="s">
        <v>104</v>
      </c>
      <c r="BF87" s="92" t="s">
        <v>104</v>
      </c>
      <c r="BG87" s="92" t="s">
        <v>104</v>
      </c>
      <c r="BH87" s="92" t="s">
        <v>104</v>
      </c>
      <c r="BI87" s="92" t="s">
        <v>104</v>
      </c>
      <c r="BJ87" s="92" t="s">
        <v>104</v>
      </c>
      <c r="BK87" s="92" t="s">
        <v>104</v>
      </c>
      <c r="BL87" s="92" t="s">
        <v>104</v>
      </c>
      <c r="BM87" s="92" t="s">
        <v>104</v>
      </c>
      <c r="BN87" s="92" t="s">
        <v>104</v>
      </c>
      <c r="BO87" s="92" t="s">
        <v>104</v>
      </c>
      <c r="BP87" s="92" t="s">
        <v>104</v>
      </c>
      <c r="BQ87" s="92" t="s">
        <v>104</v>
      </c>
      <c r="BR87" s="92" t="s">
        <v>104</v>
      </c>
      <c r="BS87" s="92" t="s">
        <v>104</v>
      </c>
      <c r="BT87" s="92" t="s">
        <v>104</v>
      </c>
      <c r="BU87" s="92" t="s">
        <v>104</v>
      </c>
      <c r="BV87" s="92" t="s">
        <v>104</v>
      </c>
      <c r="BW87" s="92" t="s">
        <v>104</v>
      </c>
      <c r="BX87" s="92" t="s">
        <v>104</v>
      </c>
      <c r="BY87" s="92" t="s">
        <v>104</v>
      </c>
      <c r="BZ87" s="92" t="s">
        <v>104</v>
      </c>
      <c r="CA87" s="92" t="s">
        <v>104</v>
      </c>
      <c r="CB87" s="92" t="s">
        <v>104</v>
      </c>
      <c r="CC87" s="92" t="s">
        <v>104</v>
      </c>
      <c r="CD87" s="92" t="s">
        <v>104</v>
      </c>
      <c r="CE87" s="92" t="s">
        <v>104</v>
      </c>
      <c r="CF87" s="92" t="s">
        <v>104</v>
      </c>
      <c r="CG87" s="92" t="s">
        <v>104</v>
      </c>
      <c r="CH87" s="92" t="s">
        <v>104</v>
      </c>
      <c r="CI87" s="92" t="s">
        <v>104</v>
      </c>
      <c r="CJ87" s="92" t="s">
        <v>104</v>
      </c>
      <c r="CK87" s="92" t="s">
        <v>104</v>
      </c>
      <c r="CL87" s="92" t="s">
        <v>104</v>
      </c>
      <c r="CM87" s="68" t="s">
        <v>104</v>
      </c>
      <c r="CN87" s="68" t="s">
        <v>104</v>
      </c>
      <c r="CO87" s="68" t="s">
        <v>104</v>
      </c>
      <c r="CP87" s="68" t="s">
        <v>104</v>
      </c>
    </row>
    <row r="88" spans="1:94" s="68" customFormat="1" ht="15" customHeight="1" x14ac:dyDescent="0.2">
      <c r="A88" s="92">
        <v>34</v>
      </c>
      <c r="B88" s="92" t="s">
        <v>129</v>
      </c>
      <c r="C88" s="92">
        <v>3196</v>
      </c>
      <c r="D88" s="92">
        <v>871</v>
      </c>
      <c r="E88" s="92">
        <v>87</v>
      </c>
      <c r="F88" s="92">
        <v>784</v>
      </c>
      <c r="G88" s="68" t="s">
        <v>104</v>
      </c>
      <c r="H88" s="68">
        <v>667</v>
      </c>
      <c r="I88" s="68">
        <v>117</v>
      </c>
      <c r="J88" s="92">
        <v>4067</v>
      </c>
      <c r="K88" s="92">
        <v>217</v>
      </c>
      <c r="L88" s="92">
        <v>83</v>
      </c>
      <c r="M88" s="92">
        <v>134</v>
      </c>
      <c r="N88" s="92" t="s">
        <v>104</v>
      </c>
      <c r="O88" s="92">
        <v>296</v>
      </c>
      <c r="P88" s="68">
        <v>-162</v>
      </c>
      <c r="Q88" s="92">
        <v>4284</v>
      </c>
      <c r="R88" s="92">
        <v>-430</v>
      </c>
      <c r="S88" s="92">
        <v>84</v>
      </c>
      <c r="T88" s="92">
        <v>-514</v>
      </c>
      <c r="U88" s="92" t="s">
        <v>104</v>
      </c>
      <c r="V88" s="92">
        <v>-542</v>
      </c>
      <c r="W88" s="92">
        <v>28</v>
      </c>
      <c r="X88" s="92">
        <v>3854</v>
      </c>
      <c r="Y88" s="92">
        <v>571</v>
      </c>
      <c r="Z88" s="92">
        <v>118</v>
      </c>
      <c r="AA88" s="92">
        <v>453</v>
      </c>
      <c r="AB88" s="92" t="s">
        <v>104</v>
      </c>
      <c r="AC88" s="92">
        <v>447</v>
      </c>
      <c r="AD88" s="92">
        <v>6</v>
      </c>
      <c r="AE88" s="92">
        <v>4425</v>
      </c>
      <c r="AF88" s="92">
        <v>668</v>
      </c>
      <c r="AG88" s="92">
        <v>184</v>
      </c>
      <c r="AH88" s="92">
        <v>484</v>
      </c>
      <c r="AI88" s="92" t="s">
        <v>104</v>
      </c>
      <c r="AJ88" s="92">
        <v>483</v>
      </c>
      <c r="AK88" s="92">
        <v>1</v>
      </c>
      <c r="AL88" s="92">
        <v>5093</v>
      </c>
      <c r="AM88" s="92">
        <v>3057</v>
      </c>
      <c r="AN88" s="92">
        <v>239</v>
      </c>
      <c r="AO88" s="92">
        <v>2818</v>
      </c>
      <c r="AP88" s="92" t="s">
        <v>104</v>
      </c>
      <c r="AQ88" s="92">
        <v>-427</v>
      </c>
      <c r="AR88" s="92">
        <v>3245</v>
      </c>
      <c r="AS88" s="92">
        <v>8150</v>
      </c>
      <c r="AT88" s="92">
        <v>-2969</v>
      </c>
      <c r="AU88" s="92">
        <v>51</v>
      </c>
      <c r="AV88" s="92">
        <v>-3020</v>
      </c>
      <c r="AW88" s="92" t="s">
        <v>104</v>
      </c>
      <c r="AX88" s="92">
        <v>154</v>
      </c>
      <c r="AY88" s="92">
        <v>-3174</v>
      </c>
      <c r="AZ88" s="92">
        <v>5181</v>
      </c>
      <c r="BA88" s="92">
        <v>-247</v>
      </c>
      <c r="BB88" s="92">
        <v>17</v>
      </c>
      <c r="BC88" s="92">
        <v>-264</v>
      </c>
      <c r="BD88" s="92" t="s">
        <v>104</v>
      </c>
      <c r="BE88" s="92">
        <v>-339</v>
      </c>
      <c r="BF88" s="92">
        <v>75</v>
      </c>
      <c r="BG88" s="92">
        <v>4934</v>
      </c>
      <c r="BH88" s="92">
        <v>-4934</v>
      </c>
      <c r="BI88" s="92">
        <v>39</v>
      </c>
      <c r="BJ88" s="92">
        <v>-4973</v>
      </c>
      <c r="BK88" s="92" t="s">
        <v>104</v>
      </c>
      <c r="BL88" s="92">
        <v>196</v>
      </c>
      <c r="BM88" s="92">
        <v>-5169</v>
      </c>
      <c r="BN88" s="92">
        <v>0</v>
      </c>
      <c r="BO88" s="92">
        <v>1318</v>
      </c>
      <c r="BP88" s="92">
        <v>3</v>
      </c>
      <c r="BQ88" s="92">
        <v>1315</v>
      </c>
      <c r="BR88" s="92" t="s">
        <v>104</v>
      </c>
      <c r="BS88" s="92">
        <v>-128</v>
      </c>
      <c r="BT88" s="92">
        <v>1443</v>
      </c>
      <c r="BU88" s="92">
        <v>1318</v>
      </c>
      <c r="BV88" s="92">
        <v>3781</v>
      </c>
      <c r="BW88" s="92">
        <v>1</v>
      </c>
      <c r="BX88" s="92">
        <v>3780</v>
      </c>
      <c r="BY88" s="92" t="s">
        <v>104</v>
      </c>
      <c r="BZ88" s="92">
        <v>193</v>
      </c>
      <c r="CA88" s="92">
        <v>3587</v>
      </c>
      <c r="CB88" s="92">
        <v>5099</v>
      </c>
      <c r="CC88" s="92">
        <v>-5099</v>
      </c>
      <c r="CD88" s="92">
        <v>4</v>
      </c>
      <c r="CE88" s="92">
        <v>-5103</v>
      </c>
      <c r="CF88" s="92" t="s">
        <v>104</v>
      </c>
      <c r="CG88" s="92">
        <v>-20</v>
      </c>
      <c r="CH88" s="92">
        <v>-5083</v>
      </c>
      <c r="CI88" s="92">
        <v>0</v>
      </c>
      <c r="CJ88" s="92">
        <v>0</v>
      </c>
      <c r="CK88" s="92">
        <v>0</v>
      </c>
      <c r="CL88" s="92">
        <v>0</v>
      </c>
      <c r="CM88" s="68" t="s">
        <v>104</v>
      </c>
      <c r="CN88" s="68">
        <v>0</v>
      </c>
      <c r="CO88" s="68">
        <v>0</v>
      </c>
      <c r="CP88" s="68">
        <v>0</v>
      </c>
    </row>
    <row r="89" spans="1:94" s="68" customFormat="1" ht="15" customHeight="1" x14ac:dyDescent="0.2">
      <c r="A89" s="92">
        <v>35</v>
      </c>
      <c r="B89" s="92" t="s">
        <v>130</v>
      </c>
      <c r="C89" s="92">
        <v>9476128</v>
      </c>
      <c r="D89" s="92">
        <v>1437819</v>
      </c>
      <c r="E89" s="92">
        <v>905899</v>
      </c>
      <c r="F89" s="92">
        <v>531920</v>
      </c>
      <c r="G89" s="68">
        <v>775363</v>
      </c>
      <c r="H89" s="68">
        <v>68781</v>
      </c>
      <c r="I89" s="68">
        <v>-312224</v>
      </c>
      <c r="J89" s="92">
        <v>10913947</v>
      </c>
      <c r="K89" s="92">
        <v>2038448</v>
      </c>
      <c r="L89" s="92">
        <v>1595116</v>
      </c>
      <c r="M89" s="92">
        <v>443331</v>
      </c>
      <c r="N89" s="92">
        <v>278469</v>
      </c>
      <c r="O89" s="92">
        <v>39532</v>
      </c>
      <c r="P89" s="68">
        <v>125330</v>
      </c>
      <c r="Q89" s="92">
        <v>12952395</v>
      </c>
      <c r="R89" s="92">
        <v>2262471</v>
      </c>
      <c r="S89" s="92" t="s">
        <v>96</v>
      </c>
      <c r="T89" s="92" t="s">
        <v>96</v>
      </c>
      <c r="U89" s="92" t="s">
        <v>96</v>
      </c>
      <c r="V89" s="92" t="s">
        <v>96</v>
      </c>
      <c r="W89" s="92" t="s">
        <v>96</v>
      </c>
      <c r="X89" s="92">
        <v>15214866</v>
      </c>
      <c r="Y89" s="92">
        <v>3003465</v>
      </c>
      <c r="Z89" s="92" t="s">
        <v>96</v>
      </c>
      <c r="AA89" s="92" t="s">
        <v>96</v>
      </c>
      <c r="AB89" s="92" t="s">
        <v>96</v>
      </c>
      <c r="AC89" s="92" t="s">
        <v>96</v>
      </c>
      <c r="AD89" s="92" t="s">
        <v>96</v>
      </c>
      <c r="AE89" s="92">
        <v>18218331</v>
      </c>
      <c r="AF89" s="92">
        <v>3765665</v>
      </c>
      <c r="AG89" s="92" t="s">
        <v>96</v>
      </c>
      <c r="AH89" s="92" t="s">
        <v>96</v>
      </c>
      <c r="AI89" s="92" t="s">
        <v>96</v>
      </c>
      <c r="AJ89" s="92" t="s">
        <v>96</v>
      </c>
      <c r="AK89" s="92" t="s">
        <v>96</v>
      </c>
      <c r="AL89" s="92">
        <v>21983996</v>
      </c>
      <c r="AM89" s="92">
        <v>1434722</v>
      </c>
      <c r="AN89" s="92" t="s">
        <v>96</v>
      </c>
      <c r="AO89" s="92" t="s">
        <v>96</v>
      </c>
      <c r="AP89" s="92" t="s">
        <v>96</v>
      </c>
      <c r="AQ89" s="92" t="s">
        <v>96</v>
      </c>
      <c r="AR89" s="92" t="s">
        <v>96</v>
      </c>
      <c r="AS89" s="92">
        <v>23418718</v>
      </c>
      <c r="AT89" s="92">
        <v>-1364634</v>
      </c>
      <c r="AU89" s="92" t="s">
        <v>96</v>
      </c>
      <c r="AV89" s="92" t="s">
        <v>96</v>
      </c>
      <c r="AW89" s="92" t="s">
        <v>96</v>
      </c>
      <c r="AX89" s="92" t="s">
        <v>96</v>
      </c>
      <c r="AY89" s="92" t="s">
        <v>96</v>
      </c>
      <c r="AZ89" s="92">
        <v>22054085</v>
      </c>
      <c r="BA89" s="92">
        <v>2225530</v>
      </c>
      <c r="BB89" s="92" t="s">
        <v>96</v>
      </c>
      <c r="BC89" s="92" t="s">
        <v>96</v>
      </c>
      <c r="BD89" s="92" t="s">
        <v>96</v>
      </c>
      <c r="BE89" s="92" t="s">
        <v>96</v>
      </c>
      <c r="BF89" s="92" t="s">
        <v>96</v>
      </c>
      <c r="BG89" s="92">
        <v>24279615</v>
      </c>
      <c r="BH89" s="92">
        <v>2384278</v>
      </c>
      <c r="BI89" s="92" t="s">
        <v>96</v>
      </c>
      <c r="BJ89" s="92" t="s">
        <v>96</v>
      </c>
      <c r="BK89" s="92" t="s">
        <v>96</v>
      </c>
      <c r="BL89" s="92" t="s">
        <v>96</v>
      </c>
      <c r="BM89" s="92" t="s">
        <v>96</v>
      </c>
      <c r="BN89" s="92">
        <v>26663893</v>
      </c>
      <c r="BO89" s="92">
        <v>416568</v>
      </c>
      <c r="BP89" s="92" t="s">
        <v>96</v>
      </c>
      <c r="BQ89" s="92" t="s">
        <v>96</v>
      </c>
      <c r="BR89" s="92" t="s">
        <v>96</v>
      </c>
      <c r="BS89" s="92" t="s">
        <v>96</v>
      </c>
      <c r="BT89" s="92" t="s">
        <v>96</v>
      </c>
      <c r="BU89" s="92">
        <v>27080461</v>
      </c>
      <c r="BV89" s="92">
        <v>2436968</v>
      </c>
      <c r="BW89" s="92" t="s">
        <v>96</v>
      </c>
      <c r="BX89" s="92" t="s">
        <v>96</v>
      </c>
      <c r="BY89" s="92" t="s">
        <v>96</v>
      </c>
      <c r="BZ89" s="92" t="s">
        <v>96</v>
      </c>
      <c r="CA89" s="92" t="s">
        <v>96</v>
      </c>
      <c r="CB89" s="92">
        <v>29517429</v>
      </c>
      <c r="CC89" s="92">
        <v>2246256</v>
      </c>
      <c r="CD89" s="92" t="s">
        <v>96</v>
      </c>
      <c r="CE89" s="92" t="s">
        <v>96</v>
      </c>
      <c r="CF89" s="92" t="s">
        <v>96</v>
      </c>
      <c r="CG89" s="92" t="s">
        <v>96</v>
      </c>
      <c r="CH89" s="92" t="s">
        <v>96</v>
      </c>
      <c r="CI89" s="92">
        <v>31763685</v>
      </c>
      <c r="CJ89" s="92">
        <v>-1142277</v>
      </c>
      <c r="CK89" s="92" t="s">
        <v>96</v>
      </c>
      <c r="CL89" s="92" t="s">
        <v>96</v>
      </c>
      <c r="CM89" s="68" t="s">
        <v>96</v>
      </c>
      <c r="CN89" s="68" t="s">
        <v>96</v>
      </c>
      <c r="CO89" s="68" t="s">
        <v>96</v>
      </c>
      <c r="CP89" s="68">
        <v>30621408</v>
      </c>
    </row>
    <row r="90" spans="1:94" s="92" customFormat="1" ht="15" customHeight="1" x14ac:dyDescent="0.25">
      <c r="A90" s="92">
        <v>36</v>
      </c>
      <c r="B90" s="92" t="s">
        <v>131</v>
      </c>
      <c r="C90" s="92">
        <v>9476128</v>
      </c>
      <c r="D90" s="92">
        <v>1437819</v>
      </c>
      <c r="E90" s="92">
        <v>905899</v>
      </c>
      <c r="F90" s="92">
        <v>531920</v>
      </c>
      <c r="G90" s="92">
        <v>775363</v>
      </c>
      <c r="H90" s="92">
        <v>68781</v>
      </c>
      <c r="I90" s="92">
        <v>-312224</v>
      </c>
      <c r="J90" s="92">
        <v>10913947</v>
      </c>
      <c r="K90" s="92">
        <v>2038448</v>
      </c>
      <c r="L90" s="92">
        <v>1595116</v>
      </c>
      <c r="M90" s="92">
        <v>443331</v>
      </c>
      <c r="N90" s="92">
        <v>278469</v>
      </c>
      <c r="O90" s="92">
        <v>39532</v>
      </c>
      <c r="P90" s="92">
        <v>125330</v>
      </c>
      <c r="Q90" s="92">
        <v>12952395</v>
      </c>
      <c r="R90" s="92">
        <v>1130357</v>
      </c>
      <c r="S90" s="92">
        <v>1273038</v>
      </c>
      <c r="T90" s="92">
        <v>-142681</v>
      </c>
      <c r="U90" s="92">
        <v>-66777</v>
      </c>
      <c r="V90" s="92">
        <v>-50596</v>
      </c>
      <c r="W90" s="92">
        <v>-25308</v>
      </c>
      <c r="X90" s="92">
        <v>14082752</v>
      </c>
      <c r="Y90" s="92">
        <v>2956420</v>
      </c>
      <c r="Z90" s="92">
        <v>2116304</v>
      </c>
      <c r="AA90" s="92">
        <v>840116</v>
      </c>
      <c r="AB90" s="92">
        <v>529069</v>
      </c>
      <c r="AC90" s="92">
        <v>44373</v>
      </c>
      <c r="AD90" s="92">
        <v>266674</v>
      </c>
      <c r="AE90" s="92">
        <v>17039172</v>
      </c>
      <c r="AF90" s="92">
        <v>2456964</v>
      </c>
      <c r="AG90" s="92">
        <v>2183538</v>
      </c>
      <c r="AH90" s="92">
        <v>273426</v>
      </c>
      <c r="AI90" s="92">
        <v>243346</v>
      </c>
      <c r="AJ90" s="92">
        <v>80144</v>
      </c>
      <c r="AK90" s="92">
        <v>-50064</v>
      </c>
      <c r="AL90" s="92">
        <v>19496136</v>
      </c>
      <c r="AM90" s="92">
        <v>-2045233</v>
      </c>
      <c r="AN90" s="92">
        <v>454051</v>
      </c>
      <c r="AO90" s="92">
        <v>-2499284</v>
      </c>
      <c r="AP90" s="92">
        <v>-2498164</v>
      </c>
      <c r="AQ90" s="92">
        <v>-92130</v>
      </c>
      <c r="AR90" s="92">
        <v>91010</v>
      </c>
      <c r="AS90" s="92">
        <v>17450903</v>
      </c>
      <c r="AT90" s="92">
        <v>1239738</v>
      </c>
      <c r="AU90" s="92">
        <v>318350</v>
      </c>
      <c r="AV90" s="92">
        <v>921388</v>
      </c>
      <c r="AW90" s="92">
        <v>984204</v>
      </c>
      <c r="AX90" s="92">
        <v>86143</v>
      </c>
      <c r="AY90" s="92">
        <v>-148960</v>
      </c>
      <c r="AZ90" s="92">
        <v>18690641</v>
      </c>
      <c r="BA90" s="92">
        <v>2047043</v>
      </c>
      <c r="BB90" s="92">
        <v>1386345</v>
      </c>
      <c r="BC90" s="92">
        <v>660698</v>
      </c>
      <c r="BD90" s="92">
        <v>819634</v>
      </c>
      <c r="BE90" s="92">
        <v>-8779</v>
      </c>
      <c r="BF90" s="92">
        <v>-150157</v>
      </c>
      <c r="BG90" s="92">
        <v>20737684</v>
      </c>
      <c r="BH90" s="92">
        <v>1295670</v>
      </c>
      <c r="BI90" s="92">
        <v>977073</v>
      </c>
      <c r="BJ90" s="92">
        <v>318597</v>
      </c>
      <c r="BK90" s="92">
        <v>18025</v>
      </c>
      <c r="BL90" s="92">
        <v>-5539</v>
      </c>
      <c r="BM90" s="92">
        <v>306111</v>
      </c>
      <c r="BN90" s="92">
        <v>22033354</v>
      </c>
      <c r="BO90" s="92">
        <v>1485122</v>
      </c>
      <c r="BP90" s="92">
        <v>625352</v>
      </c>
      <c r="BQ90" s="92">
        <v>859770</v>
      </c>
      <c r="BR90" s="92">
        <v>731444</v>
      </c>
      <c r="BS90" s="92">
        <v>919</v>
      </c>
      <c r="BT90" s="92">
        <v>127407</v>
      </c>
      <c r="BU90" s="92">
        <v>23518476</v>
      </c>
      <c r="BV90" s="92">
        <v>3059410</v>
      </c>
      <c r="BW90" s="92">
        <v>1044635</v>
      </c>
      <c r="BX90" s="92">
        <v>2014775</v>
      </c>
      <c r="BY90" s="92">
        <v>1823698</v>
      </c>
      <c r="BZ90" s="92">
        <v>-28988</v>
      </c>
      <c r="CA90" s="92">
        <v>220065</v>
      </c>
      <c r="CB90" s="92">
        <v>26577886</v>
      </c>
      <c r="CC90" s="92">
        <v>2057196</v>
      </c>
      <c r="CD90" s="92">
        <v>1056374</v>
      </c>
      <c r="CE90" s="92">
        <v>1000822</v>
      </c>
      <c r="CF90" s="92">
        <v>1117605</v>
      </c>
      <c r="CG90" s="92">
        <v>-104221</v>
      </c>
      <c r="CH90" s="92">
        <v>-12563</v>
      </c>
      <c r="CI90" s="92">
        <v>28635082</v>
      </c>
      <c r="CJ90" s="92">
        <v>-351794</v>
      </c>
      <c r="CK90" s="92">
        <v>395234</v>
      </c>
      <c r="CL90" s="92">
        <v>-747028</v>
      </c>
      <c r="CM90" s="92">
        <v>-561040</v>
      </c>
      <c r="CN90" s="92">
        <v>-90017</v>
      </c>
      <c r="CO90" s="92">
        <v>-95971</v>
      </c>
      <c r="CP90" s="92">
        <v>28283288</v>
      </c>
    </row>
    <row r="93" spans="1:94" s="72" customFormat="1" ht="16.5" customHeight="1" x14ac:dyDescent="0.2">
      <c r="A93" s="79"/>
      <c r="B93" s="79"/>
      <c r="C93" s="79"/>
      <c r="D93" s="79"/>
      <c r="E93" s="79"/>
      <c r="F93" s="79"/>
      <c r="J93" s="79"/>
      <c r="K93" s="79"/>
      <c r="L93" s="79"/>
      <c r="M93" s="79"/>
      <c r="N93" s="79"/>
      <c r="O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c r="AZ93" s="79"/>
      <c r="BA93" s="79"/>
      <c r="BB93" s="79"/>
      <c r="BC93" s="79"/>
      <c r="BD93" s="79"/>
      <c r="BE93" s="79"/>
      <c r="BF93" s="79"/>
      <c r="BG93" s="79"/>
      <c r="BH93" s="79"/>
      <c r="BI93" s="79"/>
      <c r="BJ93" s="79"/>
      <c r="BK93" s="79"/>
      <c r="BL93" s="79"/>
      <c r="BM93" s="79"/>
      <c r="BN93" s="79"/>
      <c r="BO93" s="79"/>
      <c r="BP93" s="79"/>
      <c r="BQ93" s="79"/>
      <c r="BR93" s="79"/>
      <c r="BS93" s="79"/>
      <c r="BT93" s="79"/>
      <c r="BU93" s="79"/>
      <c r="BV93" s="79"/>
      <c r="BW93" s="79"/>
      <c r="BX93" s="79"/>
      <c r="BY93" s="79"/>
      <c r="BZ93" s="79"/>
      <c r="CA93" s="79"/>
      <c r="CB93" s="79"/>
      <c r="CC93" s="79"/>
      <c r="CD93" s="79"/>
      <c r="CE93" s="79"/>
      <c r="CF93" s="79"/>
      <c r="CG93" s="79"/>
      <c r="CH93" s="79"/>
      <c r="CI93" s="79"/>
      <c r="CJ93" s="79"/>
      <c r="CK93" s="79"/>
      <c r="CL93" s="79"/>
    </row>
    <row r="94" spans="1:94" s="69" customFormat="1" ht="15.75" hidden="1" customHeight="1" x14ac:dyDescent="0.2">
      <c r="A94" s="75" t="s">
        <v>53</v>
      </c>
      <c r="B94" s="75" t="s">
        <v>54</v>
      </c>
      <c r="C94" s="75" t="s">
        <v>55</v>
      </c>
      <c r="D94" s="75" t="s">
        <v>56</v>
      </c>
      <c r="E94" s="75" t="s">
        <v>56</v>
      </c>
      <c r="F94" s="75" t="s">
        <v>56</v>
      </c>
      <c r="G94" s="69" t="s">
        <v>56</v>
      </c>
      <c r="H94" s="69" t="s">
        <v>56</v>
      </c>
      <c r="I94" s="69" t="s">
        <v>56</v>
      </c>
      <c r="J94" s="75" t="s">
        <v>57</v>
      </c>
      <c r="K94" s="75" t="s">
        <v>58</v>
      </c>
      <c r="L94" s="75" t="s">
        <v>58</v>
      </c>
      <c r="M94" s="75" t="s">
        <v>58</v>
      </c>
      <c r="N94" s="75" t="s">
        <v>58</v>
      </c>
      <c r="O94" s="75" t="s">
        <v>58</v>
      </c>
      <c r="P94" s="69" t="s">
        <v>58</v>
      </c>
      <c r="Q94" s="75" t="s">
        <v>59</v>
      </c>
      <c r="R94" s="75" t="s">
        <v>60</v>
      </c>
      <c r="S94" s="75" t="s">
        <v>60</v>
      </c>
      <c r="T94" s="75" t="s">
        <v>60</v>
      </c>
      <c r="U94" s="75" t="s">
        <v>60</v>
      </c>
      <c r="V94" s="75" t="s">
        <v>60</v>
      </c>
      <c r="W94" s="75" t="s">
        <v>60</v>
      </c>
      <c r="X94" s="75" t="s">
        <v>61</v>
      </c>
      <c r="Y94" s="75" t="s">
        <v>62</v>
      </c>
      <c r="Z94" s="75" t="s">
        <v>62</v>
      </c>
      <c r="AA94" s="75" t="s">
        <v>62</v>
      </c>
      <c r="AB94" s="75" t="s">
        <v>62</v>
      </c>
      <c r="AC94" s="75" t="s">
        <v>62</v>
      </c>
      <c r="AD94" s="75" t="s">
        <v>62</v>
      </c>
      <c r="AE94" s="75" t="s">
        <v>63</v>
      </c>
      <c r="AF94" s="75" t="s">
        <v>64</v>
      </c>
      <c r="AG94" s="75" t="s">
        <v>64</v>
      </c>
      <c r="AH94" s="75" t="s">
        <v>64</v>
      </c>
      <c r="AI94" s="75" t="s">
        <v>64</v>
      </c>
      <c r="AJ94" s="75" t="s">
        <v>64</v>
      </c>
      <c r="AK94" s="75" t="s">
        <v>64</v>
      </c>
      <c r="AL94" s="75" t="s">
        <v>65</v>
      </c>
      <c r="AM94" s="75" t="s">
        <v>66</v>
      </c>
      <c r="AN94" s="75" t="s">
        <v>66</v>
      </c>
      <c r="AO94" s="75" t="s">
        <v>66</v>
      </c>
      <c r="AP94" s="75" t="s">
        <v>66</v>
      </c>
      <c r="AQ94" s="75" t="s">
        <v>66</v>
      </c>
      <c r="AR94" s="75" t="s">
        <v>66</v>
      </c>
      <c r="AS94" s="75" t="s">
        <v>67</v>
      </c>
      <c r="AT94" s="75" t="s">
        <v>68</v>
      </c>
      <c r="AU94" s="75" t="s">
        <v>68</v>
      </c>
      <c r="AV94" s="75" t="s">
        <v>68</v>
      </c>
      <c r="AW94" s="75" t="s">
        <v>68</v>
      </c>
      <c r="AX94" s="75" t="s">
        <v>68</v>
      </c>
      <c r="AY94" s="75" t="s">
        <v>68</v>
      </c>
      <c r="AZ94" s="75" t="s">
        <v>69</v>
      </c>
      <c r="BA94" s="75" t="s">
        <v>70</v>
      </c>
      <c r="BB94" s="75" t="s">
        <v>70</v>
      </c>
      <c r="BC94" s="75" t="s">
        <v>70</v>
      </c>
      <c r="BD94" s="75" t="s">
        <v>70</v>
      </c>
      <c r="BE94" s="75" t="s">
        <v>70</v>
      </c>
      <c r="BF94" s="75" t="s">
        <v>70</v>
      </c>
      <c r="BG94" s="75" t="s">
        <v>71</v>
      </c>
      <c r="BH94" s="75" t="s">
        <v>72</v>
      </c>
      <c r="BI94" s="75" t="s">
        <v>72</v>
      </c>
      <c r="BJ94" s="75" t="s">
        <v>72</v>
      </c>
      <c r="BK94" s="75" t="s">
        <v>72</v>
      </c>
      <c r="BL94" s="75" t="s">
        <v>72</v>
      </c>
      <c r="BM94" s="75" t="s">
        <v>72</v>
      </c>
      <c r="BN94" s="75" t="s">
        <v>73</v>
      </c>
      <c r="BO94" s="75" t="s">
        <v>74</v>
      </c>
      <c r="BP94" s="75" t="s">
        <v>74</v>
      </c>
      <c r="BQ94" s="75" t="s">
        <v>74</v>
      </c>
      <c r="BR94" s="75" t="s">
        <v>74</v>
      </c>
      <c r="BS94" s="75" t="s">
        <v>74</v>
      </c>
      <c r="BT94" s="75" t="s">
        <v>74</v>
      </c>
      <c r="BU94" s="75" t="s">
        <v>75</v>
      </c>
      <c r="BV94" s="75" t="s">
        <v>76</v>
      </c>
      <c r="BW94" s="75" t="s">
        <v>76</v>
      </c>
      <c r="BX94" s="75" t="s">
        <v>76</v>
      </c>
      <c r="BY94" s="75" t="s">
        <v>76</v>
      </c>
      <c r="BZ94" s="75" t="s">
        <v>76</v>
      </c>
      <c r="CA94" s="75" t="s">
        <v>76</v>
      </c>
      <c r="CB94" s="75" t="s">
        <v>77</v>
      </c>
      <c r="CC94" s="75" t="s">
        <v>78</v>
      </c>
      <c r="CD94" s="75" t="s">
        <v>78</v>
      </c>
      <c r="CE94" s="75" t="s">
        <v>78</v>
      </c>
      <c r="CF94" s="75" t="s">
        <v>78</v>
      </c>
      <c r="CG94" s="75" t="s">
        <v>78</v>
      </c>
      <c r="CH94" s="75" t="s">
        <v>78</v>
      </c>
      <c r="CI94" s="75" t="s">
        <v>79</v>
      </c>
      <c r="CJ94" s="75" t="s">
        <v>80</v>
      </c>
      <c r="CK94" s="75" t="s">
        <v>80</v>
      </c>
      <c r="CL94" s="75" t="s">
        <v>80</v>
      </c>
      <c r="CM94" s="69" t="s">
        <v>80</v>
      </c>
      <c r="CN94" s="69" t="s">
        <v>80</v>
      </c>
      <c r="CO94" s="69" t="s">
        <v>80</v>
      </c>
      <c r="CP94" s="69" t="s">
        <v>81</v>
      </c>
    </row>
    <row r="95" spans="1:94" s="69" customFormat="1" ht="15.75" hidden="1" customHeight="1" x14ac:dyDescent="0.2">
      <c r="A95" s="75" t="s">
        <v>53</v>
      </c>
      <c r="B95" s="75" t="s">
        <v>54</v>
      </c>
      <c r="C95" s="75" t="s">
        <v>55</v>
      </c>
      <c r="D95" s="75" t="s">
        <v>82</v>
      </c>
      <c r="E95" s="75" t="s">
        <v>83</v>
      </c>
      <c r="F95" s="75" t="s">
        <v>83</v>
      </c>
      <c r="G95" s="69" t="s">
        <v>83</v>
      </c>
      <c r="H95" s="69" t="s">
        <v>83</v>
      </c>
      <c r="I95" s="69" t="s">
        <v>83</v>
      </c>
      <c r="J95" s="75" t="s">
        <v>57</v>
      </c>
      <c r="K95" s="75" t="s">
        <v>82</v>
      </c>
      <c r="L95" s="75" t="s">
        <v>83</v>
      </c>
      <c r="M95" s="75" t="s">
        <v>83</v>
      </c>
      <c r="N95" s="75" t="s">
        <v>83</v>
      </c>
      <c r="O95" s="75" t="s">
        <v>83</v>
      </c>
      <c r="P95" s="69" t="s">
        <v>83</v>
      </c>
      <c r="Q95" s="75" t="s">
        <v>59</v>
      </c>
      <c r="R95" s="75" t="s">
        <v>82</v>
      </c>
      <c r="S95" s="75" t="s">
        <v>83</v>
      </c>
      <c r="T95" s="75" t="s">
        <v>83</v>
      </c>
      <c r="U95" s="75" t="s">
        <v>83</v>
      </c>
      <c r="V95" s="75" t="s">
        <v>83</v>
      </c>
      <c r="W95" s="75" t="s">
        <v>83</v>
      </c>
      <c r="X95" s="75" t="s">
        <v>61</v>
      </c>
      <c r="Y95" s="75" t="s">
        <v>82</v>
      </c>
      <c r="Z95" s="75" t="s">
        <v>83</v>
      </c>
      <c r="AA95" s="75" t="s">
        <v>83</v>
      </c>
      <c r="AB95" s="75" t="s">
        <v>83</v>
      </c>
      <c r="AC95" s="75" t="s">
        <v>83</v>
      </c>
      <c r="AD95" s="75" t="s">
        <v>83</v>
      </c>
      <c r="AE95" s="75" t="s">
        <v>63</v>
      </c>
      <c r="AF95" s="75" t="s">
        <v>82</v>
      </c>
      <c r="AG95" s="75" t="s">
        <v>83</v>
      </c>
      <c r="AH95" s="75" t="s">
        <v>83</v>
      </c>
      <c r="AI95" s="75" t="s">
        <v>83</v>
      </c>
      <c r="AJ95" s="75" t="s">
        <v>83</v>
      </c>
      <c r="AK95" s="75" t="s">
        <v>83</v>
      </c>
      <c r="AL95" s="75" t="s">
        <v>65</v>
      </c>
      <c r="AM95" s="75" t="s">
        <v>82</v>
      </c>
      <c r="AN95" s="75" t="s">
        <v>83</v>
      </c>
      <c r="AO95" s="75" t="s">
        <v>83</v>
      </c>
      <c r="AP95" s="75" t="s">
        <v>83</v>
      </c>
      <c r="AQ95" s="75" t="s">
        <v>83</v>
      </c>
      <c r="AR95" s="75" t="s">
        <v>83</v>
      </c>
      <c r="AS95" s="75" t="s">
        <v>67</v>
      </c>
      <c r="AT95" s="75" t="s">
        <v>82</v>
      </c>
      <c r="AU95" s="75" t="s">
        <v>83</v>
      </c>
      <c r="AV95" s="75" t="s">
        <v>83</v>
      </c>
      <c r="AW95" s="75" t="s">
        <v>83</v>
      </c>
      <c r="AX95" s="75" t="s">
        <v>83</v>
      </c>
      <c r="AY95" s="75" t="s">
        <v>83</v>
      </c>
      <c r="AZ95" s="75" t="s">
        <v>69</v>
      </c>
      <c r="BA95" s="75" t="s">
        <v>82</v>
      </c>
      <c r="BB95" s="75" t="s">
        <v>83</v>
      </c>
      <c r="BC95" s="75" t="s">
        <v>83</v>
      </c>
      <c r="BD95" s="75" t="s">
        <v>83</v>
      </c>
      <c r="BE95" s="75" t="s">
        <v>83</v>
      </c>
      <c r="BF95" s="75" t="s">
        <v>83</v>
      </c>
      <c r="BG95" s="75" t="s">
        <v>71</v>
      </c>
      <c r="BH95" s="75" t="s">
        <v>82</v>
      </c>
      <c r="BI95" s="75" t="s">
        <v>83</v>
      </c>
      <c r="BJ95" s="75" t="s">
        <v>83</v>
      </c>
      <c r="BK95" s="75" t="s">
        <v>83</v>
      </c>
      <c r="BL95" s="75" t="s">
        <v>83</v>
      </c>
      <c r="BM95" s="75" t="s">
        <v>83</v>
      </c>
      <c r="BN95" s="75" t="s">
        <v>73</v>
      </c>
      <c r="BO95" s="75" t="s">
        <v>82</v>
      </c>
      <c r="BP95" s="75" t="s">
        <v>83</v>
      </c>
      <c r="BQ95" s="75" t="s">
        <v>83</v>
      </c>
      <c r="BR95" s="75" t="s">
        <v>83</v>
      </c>
      <c r="BS95" s="75" t="s">
        <v>83</v>
      </c>
      <c r="BT95" s="75" t="s">
        <v>83</v>
      </c>
      <c r="BU95" s="75" t="s">
        <v>75</v>
      </c>
      <c r="BV95" s="75" t="s">
        <v>82</v>
      </c>
      <c r="BW95" s="75" t="s">
        <v>83</v>
      </c>
      <c r="BX95" s="75" t="s">
        <v>83</v>
      </c>
      <c r="BY95" s="75" t="s">
        <v>83</v>
      </c>
      <c r="BZ95" s="75" t="s">
        <v>83</v>
      </c>
      <c r="CA95" s="75" t="s">
        <v>83</v>
      </c>
      <c r="CB95" s="75" t="s">
        <v>77</v>
      </c>
      <c r="CC95" s="75" t="s">
        <v>82</v>
      </c>
      <c r="CD95" s="75" t="s">
        <v>83</v>
      </c>
      <c r="CE95" s="75" t="s">
        <v>83</v>
      </c>
      <c r="CF95" s="75" t="s">
        <v>83</v>
      </c>
      <c r="CG95" s="75" t="s">
        <v>83</v>
      </c>
      <c r="CH95" s="75" t="s">
        <v>83</v>
      </c>
      <c r="CI95" s="75" t="s">
        <v>79</v>
      </c>
      <c r="CJ95" s="75" t="s">
        <v>82</v>
      </c>
      <c r="CK95" s="75" t="s">
        <v>83</v>
      </c>
      <c r="CL95" s="75" t="s">
        <v>83</v>
      </c>
      <c r="CM95" s="69" t="s">
        <v>83</v>
      </c>
      <c r="CN95" s="69" t="s">
        <v>83</v>
      </c>
      <c r="CO95" s="69" t="s">
        <v>83</v>
      </c>
      <c r="CP95" s="69" t="s">
        <v>81</v>
      </c>
    </row>
    <row r="96" spans="1:94" s="69" customFormat="1" ht="15.75" hidden="1" customHeight="1" x14ac:dyDescent="0.2">
      <c r="A96" s="75" t="s">
        <v>53</v>
      </c>
      <c r="B96" s="75" t="s">
        <v>54</v>
      </c>
      <c r="C96" s="75" t="s">
        <v>55</v>
      </c>
      <c r="D96" s="75" t="s">
        <v>82</v>
      </c>
      <c r="E96" s="75" t="s">
        <v>84</v>
      </c>
      <c r="F96" s="75" t="s">
        <v>85</v>
      </c>
      <c r="G96" s="69" t="s">
        <v>85</v>
      </c>
      <c r="H96" s="69" t="s">
        <v>85</v>
      </c>
      <c r="I96" s="69" t="s">
        <v>85</v>
      </c>
      <c r="J96" s="75" t="s">
        <v>57</v>
      </c>
      <c r="K96" s="75" t="s">
        <v>82</v>
      </c>
      <c r="L96" s="75" t="s">
        <v>84</v>
      </c>
      <c r="M96" s="75" t="s">
        <v>85</v>
      </c>
      <c r="N96" s="75" t="s">
        <v>85</v>
      </c>
      <c r="O96" s="75" t="s">
        <v>85</v>
      </c>
      <c r="P96" s="69" t="s">
        <v>85</v>
      </c>
      <c r="Q96" s="75" t="s">
        <v>59</v>
      </c>
      <c r="R96" s="75" t="s">
        <v>82</v>
      </c>
      <c r="S96" s="75" t="s">
        <v>84</v>
      </c>
      <c r="T96" s="75" t="s">
        <v>85</v>
      </c>
      <c r="U96" s="75" t="s">
        <v>85</v>
      </c>
      <c r="V96" s="75" t="s">
        <v>85</v>
      </c>
      <c r="W96" s="75" t="s">
        <v>85</v>
      </c>
      <c r="X96" s="75" t="s">
        <v>61</v>
      </c>
      <c r="Y96" s="75" t="s">
        <v>82</v>
      </c>
      <c r="Z96" s="75" t="s">
        <v>84</v>
      </c>
      <c r="AA96" s="75" t="s">
        <v>85</v>
      </c>
      <c r="AB96" s="75" t="s">
        <v>85</v>
      </c>
      <c r="AC96" s="75" t="s">
        <v>85</v>
      </c>
      <c r="AD96" s="75" t="s">
        <v>85</v>
      </c>
      <c r="AE96" s="75" t="s">
        <v>63</v>
      </c>
      <c r="AF96" s="75" t="s">
        <v>82</v>
      </c>
      <c r="AG96" s="75" t="s">
        <v>84</v>
      </c>
      <c r="AH96" s="75" t="s">
        <v>85</v>
      </c>
      <c r="AI96" s="75" t="s">
        <v>85</v>
      </c>
      <c r="AJ96" s="75" t="s">
        <v>85</v>
      </c>
      <c r="AK96" s="75" t="s">
        <v>85</v>
      </c>
      <c r="AL96" s="75" t="s">
        <v>65</v>
      </c>
      <c r="AM96" s="75" t="s">
        <v>82</v>
      </c>
      <c r="AN96" s="75" t="s">
        <v>84</v>
      </c>
      <c r="AO96" s="75" t="s">
        <v>85</v>
      </c>
      <c r="AP96" s="75" t="s">
        <v>85</v>
      </c>
      <c r="AQ96" s="75" t="s">
        <v>85</v>
      </c>
      <c r="AR96" s="75" t="s">
        <v>85</v>
      </c>
      <c r="AS96" s="75" t="s">
        <v>67</v>
      </c>
      <c r="AT96" s="75" t="s">
        <v>82</v>
      </c>
      <c r="AU96" s="75" t="s">
        <v>84</v>
      </c>
      <c r="AV96" s="75" t="s">
        <v>85</v>
      </c>
      <c r="AW96" s="75" t="s">
        <v>85</v>
      </c>
      <c r="AX96" s="75" t="s">
        <v>85</v>
      </c>
      <c r="AY96" s="75" t="s">
        <v>85</v>
      </c>
      <c r="AZ96" s="75" t="s">
        <v>69</v>
      </c>
      <c r="BA96" s="75" t="s">
        <v>82</v>
      </c>
      <c r="BB96" s="75" t="s">
        <v>84</v>
      </c>
      <c r="BC96" s="75" t="s">
        <v>85</v>
      </c>
      <c r="BD96" s="75" t="s">
        <v>85</v>
      </c>
      <c r="BE96" s="75" t="s">
        <v>85</v>
      </c>
      <c r="BF96" s="75" t="s">
        <v>85</v>
      </c>
      <c r="BG96" s="75" t="s">
        <v>71</v>
      </c>
      <c r="BH96" s="75" t="s">
        <v>82</v>
      </c>
      <c r="BI96" s="75" t="s">
        <v>84</v>
      </c>
      <c r="BJ96" s="75" t="s">
        <v>85</v>
      </c>
      <c r="BK96" s="75" t="s">
        <v>85</v>
      </c>
      <c r="BL96" s="75" t="s">
        <v>85</v>
      </c>
      <c r="BM96" s="75" t="s">
        <v>85</v>
      </c>
      <c r="BN96" s="75" t="s">
        <v>73</v>
      </c>
      <c r="BO96" s="75" t="s">
        <v>82</v>
      </c>
      <c r="BP96" s="75" t="s">
        <v>84</v>
      </c>
      <c r="BQ96" s="75" t="s">
        <v>85</v>
      </c>
      <c r="BR96" s="75" t="s">
        <v>85</v>
      </c>
      <c r="BS96" s="75" t="s">
        <v>85</v>
      </c>
      <c r="BT96" s="75" t="s">
        <v>85</v>
      </c>
      <c r="BU96" s="75" t="s">
        <v>75</v>
      </c>
      <c r="BV96" s="75" t="s">
        <v>82</v>
      </c>
      <c r="BW96" s="75" t="s">
        <v>84</v>
      </c>
      <c r="BX96" s="75" t="s">
        <v>85</v>
      </c>
      <c r="BY96" s="75" t="s">
        <v>85</v>
      </c>
      <c r="BZ96" s="75" t="s">
        <v>85</v>
      </c>
      <c r="CA96" s="75" t="s">
        <v>85</v>
      </c>
      <c r="CB96" s="75" t="s">
        <v>77</v>
      </c>
      <c r="CC96" s="75" t="s">
        <v>82</v>
      </c>
      <c r="CD96" s="75" t="s">
        <v>84</v>
      </c>
      <c r="CE96" s="75" t="s">
        <v>85</v>
      </c>
      <c r="CF96" s="75" t="s">
        <v>85</v>
      </c>
      <c r="CG96" s="75" t="s">
        <v>85</v>
      </c>
      <c r="CH96" s="75" t="s">
        <v>85</v>
      </c>
      <c r="CI96" s="75" t="s">
        <v>79</v>
      </c>
      <c r="CJ96" s="75" t="s">
        <v>82</v>
      </c>
      <c r="CK96" s="75" t="s">
        <v>84</v>
      </c>
      <c r="CL96" s="75" t="s">
        <v>85</v>
      </c>
      <c r="CM96" s="69" t="s">
        <v>85</v>
      </c>
      <c r="CN96" s="69" t="s">
        <v>85</v>
      </c>
      <c r="CO96" s="69" t="s">
        <v>85</v>
      </c>
      <c r="CP96" s="69" t="s">
        <v>81</v>
      </c>
    </row>
    <row r="97" spans="1:94" s="69" customFormat="1" ht="51.75" hidden="1" customHeight="1" x14ac:dyDescent="0.2">
      <c r="A97" s="75" t="s">
        <v>53</v>
      </c>
      <c r="B97" s="75" t="s">
        <v>54</v>
      </c>
      <c r="C97" s="75" t="s">
        <v>55</v>
      </c>
      <c r="D97" s="75" t="s">
        <v>82</v>
      </c>
      <c r="E97" s="75" t="s">
        <v>84</v>
      </c>
      <c r="F97" s="75" t="s">
        <v>86</v>
      </c>
      <c r="G97" s="69" t="s">
        <v>87</v>
      </c>
      <c r="H97" s="69" t="s">
        <v>88</v>
      </c>
      <c r="I97" s="69" t="s">
        <v>89</v>
      </c>
      <c r="J97" s="75" t="s">
        <v>57</v>
      </c>
      <c r="K97" s="75" t="s">
        <v>82</v>
      </c>
      <c r="L97" s="75" t="s">
        <v>84</v>
      </c>
      <c r="M97" s="75" t="s">
        <v>86</v>
      </c>
      <c r="N97" s="75" t="s">
        <v>87</v>
      </c>
      <c r="O97" s="75" t="s">
        <v>88</v>
      </c>
      <c r="P97" s="69" t="s">
        <v>89</v>
      </c>
      <c r="Q97" s="75" t="s">
        <v>59</v>
      </c>
      <c r="R97" s="75" t="s">
        <v>82</v>
      </c>
      <c r="S97" s="75" t="s">
        <v>84</v>
      </c>
      <c r="T97" s="75" t="s">
        <v>86</v>
      </c>
      <c r="U97" s="75" t="s">
        <v>87</v>
      </c>
      <c r="V97" s="75" t="s">
        <v>88</v>
      </c>
      <c r="W97" s="75" t="s">
        <v>89</v>
      </c>
      <c r="X97" s="75" t="s">
        <v>61</v>
      </c>
      <c r="Y97" s="75" t="s">
        <v>82</v>
      </c>
      <c r="Z97" s="75" t="s">
        <v>84</v>
      </c>
      <c r="AA97" s="75" t="s">
        <v>86</v>
      </c>
      <c r="AB97" s="75" t="s">
        <v>87</v>
      </c>
      <c r="AC97" s="75" t="s">
        <v>88</v>
      </c>
      <c r="AD97" s="75" t="s">
        <v>89</v>
      </c>
      <c r="AE97" s="75" t="s">
        <v>63</v>
      </c>
      <c r="AF97" s="75" t="s">
        <v>82</v>
      </c>
      <c r="AG97" s="75" t="s">
        <v>84</v>
      </c>
      <c r="AH97" s="75" t="s">
        <v>86</v>
      </c>
      <c r="AI97" s="75" t="s">
        <v>87</v>
      </c>
      <c r="AJ97" s="75" t="s">
        <v>88</v>
      </c>
      <c r="AK97" s="75" t="s">
        <v>89</v>
      </c>
      <c r="AL97" s="75" t="s">
        <v>65</v>
      </c>
      <c r="AM97" s="75" t="s">
        <v>82</v>
      </c>
      <c r="AN97" s="75" t="s">
        <v>84</v>
      </c>
      <c r="AO97" s="75" t="s">
        <v>86</v>
      </c>
      <c r="AP97" s="75" t="s">
        <v>87</v>
      </c>
      <c r="AQ97" s="75" t="s">
        <v>88</v>
      </c>
      <c r="AR97" s="75" t="s">
        <v>89</v>
      </c>
      <c r="AS97" s="75" t="s">
        <v>67</v>
      </c>
      <c r="AT97" s="75" t="s">
        <v>82</v>
      </c>
      <c r="AU97" s="75" t="s">
        <v>84</v>
      </c>
      <c r="AV97" s="75" t="s">
        <v>86</v>
      </c>
      <c r="AW97" s="75" t="s">
        <v>87</v>
      </c>
      <c r="AX97" s="75" t="s">
        <v>88</v>
      </c>
      <c r="AY97" s="75" t="s">
        <v>89</v>
      </c>
      <c r="AZ97" s="75" t="s">
        <v>69</v>
      </c>
      <c r="BA97" s="75" t="s">
        <v>82</v>
      </c>
      <c r="BB97" s="75" t="s">
        <v>84</v>
      </c>
      <c r="BC97" s="75" t="s">
        <v>86</v>
      </c>
      <c r="BD97" s="75" t="s">
        <v>87</v>
      </c>
      <c r="BE97" s="75" t="s">
        <v>88</v>
      </c>
      <c r="BF97" s="75" t="s">
        <v>89</v>
      </c>
      <c r="BG97" s="75" t="s">
        <v>71</v>
      </c>
      <c r="BH97" s="75" t="s">
        <v>82</v>
      </c>
      <c r="BI97" s="75" t="s">
        <v>84</v>
      </c>
      <c r="BJ97" s="75" t="s">
        <v>86</v>
      </c>
      <c r="BK97" s="75" t="s">
        <v>87</v>
      </c>
      <c r="BL97" s="75" t="s">
        <v>88</v>
      </c>
      <c r="BM97" s="75" t="s">
        <v>89</v>
      </c>
      <c r="BN97" s="75" t="s">
        <v>73</v>
      </c>
      <c r="BO97" s="75" t="s">
        <v>82</v>
      </c>
      <c r="BP97" s="75" t="s">
        <v>84</v>
      </c>
      <c r="BQ97" s="75" t="s">
        <v>86</v>
      </c>
      <c r="BR97" s="75" t="s">
        <v>87</v>
      </c>
      <c r="BS97" s="75" t="s">
        <v>88</v>
      </c>
      <c r="BT97" s="75" t="s">
        <v>89</v>
      </c>
      <c r="BU97" s="75" t="s">
        <v>75</v>
      </c>
      <c r="BV97" s="75" t="s">
        <v>82</v>
      </c>
      <c r="BW97" s="75" t="s">
        <v>84</v>
      </c>
      <c r="BX97" s="75" t="s">
        <v>86</v>
      </c>
      <c r="BY97" s="75" t="s">
        <v>87</v>
      </c>
      <c r="BZ97" s="75" t="s">
        <v>88</v>
      </c>
      <c r="CA97" s="75" t="s">
        <v>89</v>
      </c>
      <c r="CB97" s="75" t="s">
        <v>77</v>
      </c>
      <c r="CC97" s="75" t="s">
        <v>82</v>
      </c>
      <c r="CD97" s="75" t="s">
        <v>84</v>
      </c>
      <c r="CE97" s="75" t="s">
        <v>86</v>
      </c>
      <c r="CF97" s="75" t="s">
        <v>87</v>
      </c>
      <c r="CG97" s="75" t="s">
        <v>88</v>
      </c>
      <c r="CH97" s="75" t="s">
        <v>89</v>
      </c>
      <c r="CI97" s="75" t="s">
        <v>79</v>
      </c>
      <c r="CJ97" s="75" t="s">
        <v>82</v>
      </c>
      <c r="CK97" s="75" t="s">
        <v>84</v>
      </c>
      <c r="CL97" s="75" t="s">
        <v>86</v>
      </c>
      <c r="CM97" s="69" t="s">
        <v>87</v>
      </c>
      <c r="CN97" s="69" t="s">
        <v>88</v>
      </c>
      <c r="CO97" s="69" t="s">
        <v>89</v>
      </c>
      <c r="CP97" s="69" t="s">
        <v>81</v>
      </c>
    </row>
    <row r="98" spans="1:94" s="69" customFormat="1" ht="15.75" hidden="1" customHeight="1" x14ac:dyDescent="0.2">
      <c r="A98" s="75">
        <v>1</v>
      </c>
      <c r="B98" s="75" t="s">
        <v>90</v>
      </c>
      <c r="C98" s="75">
        <v>-2410951</v>
      </c>
      <c r="D98" s="75">
        <v>117938</v>
      </c>
      <c r="E98" s="75">
        <v>-532883</v>
      </c>
      <c r="F98" s="75">
        <v>650821</v>
      </c>
      <c r="G98" s="69">
        <v>-7912</v>
      </c>
      <c r="H98" s="69">
        <v>414881</v>
      </c>
      <c r="I98" s="69">
        <v>243852</v>
      </c>
      <c r="J98" s="75">
        <v>-2293013</v>
      </c>
      <c r="K98" s="75">
        <v>-70379</v>
      </c>
      <c r="L98" s="75">
        <v>-532334</v>
      </c>
      <c r="M98" s="75">
        <v>461955</v>
      </c>
      <c r="N98" s="75">
        <v>190154</v>
      </c>
      <c r="O98" s="75">
        <v>269581</v>
      </c>
      <c r="P98" s="69">
        <v>2220</v>
      </c>
      <c r="Q98" s="75">
        <v>-2363392</v>
      </c>
      <c r="R98" s="75">
        <v>505527</v>
      </c>
      <c r="S98" s="75">
        <v>-700721</v>
      </c>
      <c r="T98" s="75">
        <v>1148333</v>
      </c>
      <c r="U98" s="75">
        <v>1145887</v>
      </c>
      <c r="V98" s="75">
        <v>-391020</v>
      </c>
      <c r="W98" s="75">
        <v>393466</v>
      </c>
      <c r="X98" s="75">
        <v>-1857865</v>
      </c>
      <c r="Y98" s="75">
        <v>49392</v>
      </c>
      <c r="Z98" s="75">
        <v>-809148</v>
      </c>
      <c r="AA98" s="75">
        <v>858539</v>
      </c>
      <c r="AB98" s="75" t="s">
        <v>91</v>
      </c>
      <c r="AC98" s="75" t="s">
        <v>91</v>
      </c>
      <c r="AD98" s="75" t="s">
        <v>91</v>
      </c>
      <c r="AE98" s="75">
        <v>-1808474</v>
      </c>
      <c r="AF98" s="75">
        <v>528981</v>
      </c>
      <c r="AG98" s="75">
        <v>-617251</v>
      </c>
      <c r="AH98" s="75">
        <v>1146232</v>
      </c>
      <c r="AI98" s="75" t="s">
        <v>91</v>
      </c>
      <c r="AJ98" s="75" t="s">
        <v>91</v>
      </c>
      <c r="AK98" s="75" t="s">
        <v>91</v>
      </c>
      <c r="AL98" s="75">
        <v>-1279493</v>
      </c>
      <c r="AM98" s="75">
        <v>-2715810</v>
      </c>
      <c r="AN98" s="75">
        <v>-730572</v>
      </c>
      <c r="AO98" s="75">
        <v>-1985239</v>
      </c>
      <c r="AP98" s="75" t="s">
        <v>91</v>
      </c>
      <c r="AQ98" s="75" t="s">
        <v>91</v>
      </c>
      <c r="AR98" s="75" t="s">
        <v>91</v>
      </c>
      <c r="AS98" s="75">
        <v>-3995303</v>
      </c>
      <c r="AT98" s="75">
        <v>1367676</v>
      </c>
      <c r="AU98" s="75">
        <v>-230962</v>
      </c>
      <c r="AV98" s="75">
        <v>1598638</v>
      </c>
      <c r="AW98" s="75" t="s">
        <v>91</v>
      </c>
      <c r="AX98" s="75" t="s">
        <v>91</v>
      </c>
      <c r="AY98" s="75" t="s">
        <v>91</v>
      </c>
      <c r="AZ98" s="75">
        <v>-2627626</v>
      </c>
      <c r="BA98" s="75">
        <v>115838</v>
      </c>
      <c r="BB98" s="75">
        <v>-436972</v>
      </c>
      <c r="BC98" s="75">
        <v>552809</v>
      </c>
      <c r="BD98" s="75" t="s">
        <v>91</v>
      </c>
      <c r="BE98" s="75" t="s">
        <v>91</v>
      </c>
      <c r="BF98" s="75" t="s">
        <v>91</v>
      </c>
      <c r="BG98" s="75">
        <v>-2511788</v>
      </c>
      <c r="BH98" s="75">
        <v>-1943209</v>
      </c>
      <c r="BI98" s="75">
        <v>-515759</v>
      </c>
      <c r="BJ98" s="75">
        <v>-1427450</v>
      </c>
      <c r="BK98" s="75" t="s">
        <v>91</v>
      </c>
      <c r="BL98" s="75" t="s">
        <v>91</v>
      </c>
      <c r="BM98" s="75" t="s">
        <v>91</v>
      </c>
      <c r="BN98" s="75">
        <v>-4454997</v>
      </c>
      <c r="BO98" s="75">
        <v>-63302</v>
      </c>
      <c r="BP98" s="75">
        <v>-440541</v>
      </c>
      <c r="BQ98" s="75">
        <v>377239</v>
      </c>
      <c r="BR98" s="75" t="s">
        <v>91</v>
      </c>
      <c r="BS98" s="75" t="s">
        <v>91</v>
      </c>
      <c r="BT98" s="75" t="s">
        <v>91</v>
      </c>
      <c r="BU98" s="75">
        <v>-4518300</v>
      </c>
      <c r="BV98" s="75">
        <v>-854355</v>
      </c>
      <c r="BW98" s="75">
        <v>-390986</v>
      </c>
      <c r="BX98" s="75">
        <v>-463369</v>
      </c>
      <c r="BY98" s="75" t="s">
        <v>91</v>
      </c>
      <c r="BZ98" s="75" t="s">
        <v>91</v>
      </c>
      <c r="CA98" s="75" t="s">
        <v>91</v>
      </c>
      <c r="CB98" s="75">
        <v>-5372654</v>
      </c>
      <c r="CC98" s="75">
        <v>-1673495</v>
      </c>
      <c r="CD98" s="75">
        <v>-287378</v>
      </c>
      <c r="CE98" s="75">
        <v>-1386117</v>
      </c>
      <c r="CF98" s="75" t="s">
        <v>91</v>
      </c>
      <c r="CG98" s="75" t="s">
        <v>91</v>
      </c>
      <c r="CH98" s="75" t="s">
        <v>91</v>
      </c>
      <c r="CI98" s="75">
        <v>-7046149</v>
      </c>
      <c r="CJ98" s="75">
        <v>-234488</v>
      </c>
      <c r="CK98" s="75">
        <v>-195228</v>
      </c>
      <c r="CL98" s="75">
        <v>-39260</v>
      </c>
      <c r="CM98" s="69" t="s">
        <v>91</v>
      </c>
      <c r="CN98" s="69" t="s">
        <v>91</v>
      </c>
      <c r="CO98" s="69" t="s">
        <v>91</v>
      </c>
      <c r="CP98" s="69">
        <v>-7280637</v>
      </c>
    </row>
    <row r="99" spans="1:94" s="69" customFormat="1" ht="15.75" hidden="1" customHeight="1" x14ac:dyDescent="0.2">
      <c r="A99" s="75">
        <v>2</v>
      </c>
      <c r="B99" s="75" t="s">
        <v>92</v>
      </c>
      <c r="C99" s="75">
        <v>-2410951</v>
      </c>
      <c r="D99" s="75">
        <v>117938</v>
      </c>
      <c r="E99" s="75">
        <v>-532883</v>
      </c>
      <c r="F99" s="75">
        <v>650821</v>
      </c>
      <c r="G99" s="69">
        <v>-7912</v>
      </c>
      <c r="H99" s="69">
        <v>414881</v>
      </c>
      <c r="I99" s="69">
        <v>243852</v>
      </c>
      <c r="J99" s="75">
        <v>-2293013</v>
      </c>
      <c r="K99" s="75">
        <v>-70379</v>
      </c>
      <c r="L99" s="75">
        <v>-532334</v>
      </c>
      <c r="M99" s="75">
        <v>461955</v>
      </c>
      <c r="N99" s="75">
        <v>190154</v>
      </c>
      <c r="O99" s="75">
        <v>269581</v>
      </c>
      <c r="P99" s="69">
        <v>2220</v>
      </c>
      <c r="Q99" s="75">
        <v>-2363392</v>
      </c>
      <c r="R99" s="75">
        <v>447612</v>
      </c>
      <c r="S99" s="75">
        <v>-700721</v>
      </c>
      <c r="T99" s="75">
        <v>1148333</v>
      </c>
      <c r="U99" s="75">
        <v>1145887</v>
      </c>
      <c r="V99" s="75">
        <v>-391020</v>
      </c>
      <c r="W99" s="75">
        <v>393466</v>
      </c>
      <c r="X99" s="75">
        <v>-1915780</v>
      </c>
      <c r="Y99" s="75">
        <v>47471</v>
      </c>
      <c r="Z99" s="75">
        <v>-779438</v>
      </c>
      <c r="AA99" s="75">
        <v>826908</v>
      </c>
      <c r="AB99" s="75">
        <v>582508</v>
      </c>
      <c r="AC99" s="75">
        <v>368209</v>
      </c>
      <c r="AD99" s="75">
        <v>-123809</v>
      </c>
      <c r="AE99" s="75">
        <v>-1868310</v>
      </c>
      <c r="AF99" s="75">
        <v>517345</v>
      </c>
      <c r="AG99" s="75">
        <v>-611029</v>
      </c>
      <c r="AH99" s="75">
        <v>1128374</v>
      </c>
      <c r="AI99" s="75">
        <v>316030</v>
      </c>
      <c r="AJ99" s="75">
        <v>641094</v>
      </c>
      <c r="AK99" s="75">
        <v>171250</v>
      </c>
      <c r="AL99" s="75">
        <v>-1350965</v>
      </c>
      <c r="AM99" s="75">
        <v>-2803973</v>
      </c>
      <c r="AN99" s="75">
        <v>-763519</v>
      </c>
      <c r="AO99" s="75">
        <v>-2040455</v>
      </c>
      <c r="AP99" s="75">
        <v>-1831554</v>
      </c>
      <c r="AQ99" s="75">
        <v>-698693</v>
      </c>
      <c r="AR99" s="75">
        <v>489792</v>
      </c>
      <c r="AS99" s="75">
        <v>-4154938</v>
      </c>
      <c r="AT99" s="75">
        <v>1400976</v>
      </c>
      <c r="AU99" s="75">
        <v>-186146</v>
      </c>
      <c r="AV99" s="75">
        <v>1587122</v>
      </c>
      <c r="AW99" s="75">
        <v>885413</v>
      </c>
      <c r="AX99" s="75">
        <v>406322</v>
      </c>
      <c r="AY99" s="75">
        <v>295387</v>
      </c>
      <c r="AZ99" s="75">
        <v>-2753961</v>
      </c>
      <c r="BA99" s="75">
        <v>131791</v>
      </c>
      <c r="BB99" s="75">
        <v>-422896</v>
      </c>
      <c r="BC99" s="75">
        <v>554686</v>
      </c>
      <c r="BD99" s="75">
        <v>71838</v>
      </c>
      <c r="BE99" s="75">
        <v>-14202</v>
      </c>
      <c r="BF99" s="75">
        <v>497050</v>
      </c>
      <c r="BG99" s="75">
        <v>-2622170</v>
      </c>
      <c r="BH99" s="75">
        <v>-1918866</v>
      </c>
      <c r="BI99" s="75">
        <v>-480753</v>
      </c>
      <c r="BJ99" s="75">
        <v>-1438113</v>
      </c>
      <c r="BK99" s="75">
        <v>-1277771</v>
      </c>
      <c r="BL99" s="75">
        <v>-19100</v>
      </c>
      <c r="BM99" s="75">
        <v>-141242</v>
      </c>
      <c r="BN99" s="75">
        <v>-4541036</v>
      </c>
      <c r="BO99" s="75">
        <v>-35039</v>
      </c>
      <c r="BP99" s="75">
        <v>-447605</v>
      </c>
      <c r="BQ99" s="75">
        <v>412566</v>
      </c>
      <c r="BR99" s="75">
        <v>445003</v>
      </c>
      <c r="BS99" s="75">
        <v>27441</v>
      </c>
      <c r="BT99" s="75">
        <v>-59878</v>
      </c>
      <c r="BU99" s="75">
        <v>-4576076</v>
      </c>
      <c r="BV99" s="75">
        <v>-874136</v>
      </c>
      <c r="BW99" s="75">
        <v>-393208</v>
      </c>
      <c r="BX99" s="75">
        <v>-480928</v>
      </c>
      <c r="BY99" s="75">
        <v>-128919</v>
      </c>
      <c r="BZ99" s="75">
        <v>-242596</v>
      </c>
      <c r="CA99" s="75">
        <v>-109412</v>
      </c>
      <c r="CB99" s="75">
        <v>-5450211</v>
      </c>
      <c r="CC99" s="75">
        <v>-1681444</v>
      </c>
      <c r="CD99" s="75">
        <v>-233031</v>
      </c>
      <c r="CE99" s="75">
        <v>-1448413</v>
      </c>
      <c r="CF99" s="75">
        <v>-463611</v>
      </c>
      <c r="CG99" s="75">
        <v>-1153575</v>
      </c>
      <c r="CH99" s="75">
        <v>168773</v>
      </c>
      <c r="CI99" s="75">
        <v>-7131655</v>
      </c>
      <c r="CJ99" s="75">
        <v>-206215</v>
      </c>
      <c r="CK99" s="75">
        <v>-169836</v>
      </c>
      <c r="CL99" s="75">
        <v>-36379</v>
      </c>
      <c r="CM99" s="69">
        <v>781419</v>
      </c>
      <c r="CN99" s="69">
        <v>-1051481</v>
      </c>
      <c r="CO99" s="69">
        <v>233683</v>
      </c>
      <c r="CP99" s="69">
        <v>-7337870</v>
      </c>
    </row>
    <row r="100" spans="1:94" s="69" customFormat="1" ht="15.75" hidden="1" customHeight="1" x14ac:dyDescent="0.2">
      <c r="A100" s="75">
        <v>3</v>
      </c>
      <c r="B100" s="75" t="s">
        <v>93</v>
      </c>
      <c r="C100" s="75" t="s">
        <v>94</v>
      </c>
      <c r="D100" s="75" t="s">
        <v>94</v>
      </c>
      <c r="E100" s="75" t="s">
        <v>94</v>
      </c>
      <c r="F100" s="75" t="s">
        <v>94</v>
      </c>
      <c r="G100" s="69" t="s">
        <v>94</v>
      </c>
      <c r="H100" s="69" t="s">
        <v>94</v>
      </c>
      <c r="I100" s="69" t="s">
        <v>94</v>
      </c>
      <c r="J100" s="75" t="s">
        <v>94</v>
      </c>
      <c r="K100" s="75" t="s">
        <v>94</v>
      </c>
      <c r="L100" s="75" t="s">
        <v>94</v>
      </c>
      <c r="M100" s="75" t="s">
        <v>94</v>
      </c>
      <c r="N100" s="75" t="s">
        <v>94</v>
      </c>
      <c r="O100" s="75" t="s">
        <v>94</v>
      </c>
      <c r="P100" s="69" t="s">
        <v>94</v>
      </c>
      <c r="Q100" s="75" t="s">
        <v>94</v>
      </c>
      <c r="R100" s="75">
        <v>57915</v>
      </c>
      <c r="S100" s="75" t="s">
        <v>94</v>
      </c>
      <c r="T100" s="75" t="s">
        <v>94</v>
      </c>
      <c r="U100" s="75" t="s">
        <v>91</v>
      </c>
      <c r="V100" s="75" t="s">
        <v>91</v>
      </c>
      <c r="W100" s="75" t="s">
        <v>91</v>
      </c>
      <c r="X100" s="75">
        <v>57915</v>
      </c>
      <c r="Y100" s="75">
        <v>1921</v>
      </c>
      <c r="Z100" s="75">
        <v>-29710</v>
      </c>
      <c r="AA100" s="75">
        <v>31631</v>
      </c>
      <c r="AB100" s="75" t="s">
        <v>91</v>
      </c>
      <c r="AC100" s="75" t="s">
        <v>91</v>
      </c>
      <c r="AD100" s="75" t="s">
        <v>91</v>
      </c>
      <c r="AE100" s="75">
        <v>59836</v>
      </c>
      <c r="AF100" s="75">
        <v>11636</v>
      </c>
      <c r="AG100" s="75">
        <v>-6222</v>
      </c>
      <c r="AH100" s="75">
        <v>17858</v>
      </c>
      <c r="AI100" s="75" t="s">
        <v>91</v>
      </c>
      <c r="AJ100" s="75" t="s">
        <v>91</v>
      </c>
      <c r="AK100" s="75" t="s">
        <v>91</v>
      </c>
      <c r="AL100" s="75">
        <v>71472</v>
      </c>
      <c r="AM100" s="75">
        <v>88163</v>
      </c>
      <c r="AN100" s="75">
        <v>32947</v>
      </c>
      <c r="AO100" s="75">
        <v>55216</v>
      </c>
      <c r="AP100" s="75" t="s">
        <v>91</v>
      </c>
      <c r="AQ100" s="75" t="s">
        <v>91</v>
      </c>
      <c r="AR100" s="75" t="s">
        <v>91</v>
      </c>
      <c r="AS100" s="75">
        <v>159635</v>
      </c>
      <c r="AT100" s="75">
        <v>-33300</v>
      </c>
      <c r="AU100" s="75">
        <v>-44816</v>
      </c>
      <c r="AV100" s="75">
        <v>11516</v>
      </c>
      <c r="AW100" s="75" t="s">
        <v>91</v>
      </c>
      <c r="AX100" s="75" t="s">
        <v>91</v>
      </c>
      <c r="AY100" s="75" t="s">
        <v>91</v>
      </c>
      <c r="AZ100" s="75">
        <v>126335</v>
      </c>
      <c r="BA100" s="75">
        <v>-15953</v>
      </c>
      <c r="BB100" s="75">
        <v>-14076</v>
      </c>
      <c r="BC100" s="75">
        <v>-1877</v>
      </c>
      <c r="BD100" s="75" t="s">
        <v>91</v>
      </c>
      <c r="BE100" s="75" t="s">
        <v>91</v>
      </c>
      <c r="BF100" s="75" t="s">
        <v>91</v>
      </c>
      <c r="BG100" s="75">
        <v>110382</v>
      </c>
      <c r="BH100" s="75">
        <v>-24343</v>
      </c>
      <c r="BI100" s="75">
        <v>-35006</v>
      </c>
      <c r="BJ100" s="75">
        <v>10663</v>
      </c>
      <c r="BK100" s="75" t="s">
        <v>91</v>
      </c>
      <c r="BL100" s="75" t="s">
        <v>91</v>
      </c>
      <c r="BM100" s="75" t="s">
        <v>91</v>
      </c>
      <c r="BN100" s="75">
        <v>86039</v>
      </c>
      <c r="BO100" s="75">
        <v>-28263</v>
      </c>
      <c r="BP100" s="75">
        <v>7064</v>
      </c>
      <c r="BQ100" s="75">
        <v>-35327</v>
      </c>
      <c r="BR100" s="75" t="s">
        <v>91</v>
      </c>
      <c r="BS100" s="75" t="s">
        <v>91</v>
      </c>
      <c r="BT100" s="75" t="s">
        <v>91</v>
      </c>
      <c r="BU100" s="75">
        <v>57776</v>
      </c>
      <c r="BV100" s="75">
        <v>19781</v>
      </c>
      <c r="BW100" s="75">
        <v>2222</v>
      </c>
      <c r="BX100" s="75">
        <v>17559</v>
      </c>
      <c r="BY100" s="75" t="s">
        <v>91</v>
      </c>
      <c r="BZ100" s="75" t="s">
        <v>91</v>
      </c>
      <c r="CA100" s="75" t="s">
        <v>91</v>
      </c>
      <c r="CB100" s="75">
        <v>77557</v>
      </c>
      <c r="CC100" s="75">
        <v>7949</v>
      </c>
      <c r="CD100" s="75">
        <v>-54347</v>
      </c>
      <c r="CE100" s="75">
        <v>62296</v>
      </c>
      <c r="CF100" s="75" t="s">
        <v>91</v>
      </c>
      <c r="CG100" s="75" t="s">
        <v>91</v>
      </c>
      <c r="CH100" s="75" t="s">
        <v>91</v>
      </c>
      <c r="CI100" s="75">
        <v>85506</v>
      </c>
      <c r="CJ100" s="75">
        <v>-28273</v>
      </c>
      <c r="CK100" s="75">
        <v>-25392</v>
      </c>
      <c r="CL100" s="75">
        <v>-2881</v>
      </c>
      <c r="CM100" s="69" t="s">
        <v>91</v>
      </c>
      <c r="CN100" s="69" t="s">
        <v>91</v>
      </c>
      <c r="CO100" s="69" t="s">
        <v>91</v>
      </c>
      <c r="CP100" s="69">
        <v>57233</v>
      </c>
    </row>
    <row r="101" spans="1:94" s="69" customFormat="1" ht="15.75" hidden="1" customHeight="1" x14ac:dyDescent="0.2">
      <c r="A101" s="75">
        <v>4</v>
      </c>
      <c r="B101" s="75" t="s">
        <v>95</v>
      </c>
      <c r="C101" s="75">
        <v>7065177</v>
      </c>
      <c r="D101" s="75">
        <v>1555757</v>
      </c>
      <c r="E101" s="75">
        <v>373016</v>
      </c>
      <c r="F101" s="75">
        <v>1182741</v>
      </c>
      <c r="G101" s="69">
        <v>767451</v>
      </c>
      <c r="H101" s="69">
        <v>483662</v>
      </c>
      <c r="I101" s="69">
        <v>-68372</v>
      </c>
      <c r="J101" s="75">
        <v>8620934</v>
      </c>
      <c r="K101" s="75">
        <v>1968069</v>
      </c>
      <c r="L101" s="75">
        <v>1062783</v>
      </c>
      <c r="M101" s="75">
        <v>905286</v>
      </c>
      <c r="N101" s="75">
        <v>468623</v>
      </c>
      <c r="O101" s="75">
        <v>309113</v>
      </c>
      <c r="P101" s="69">
        <v>127550</v>
      </c>
      <c r="Q101" s="75">
        <v>10589003</v>
      </c>
      <c r="R101" s="75">
        <v>2767998</v>
      </c>
      <c r="S101" s="75" t="s">
        <v>96</v>
      </c>
      <c r="T101" s="75" t="s">
        <v>96</v>
      </c>
      <c r="U101" s="75" t="s">
        <v>96</v>
      </c>
      <c r="V101" s="75" t="s">
        <v>96</v>
      </c>
      <c r="W101" s="75" t="s">
        <v>96</v>
      </c>
      <c r="X101" s="75">
        <v>13357001</v>
      </c>
      <c r="Y101" s="75">
        <v>3052856</v>
      </c>
      <c r="Z101" s="75" t="s">
        <v>96</v>
      </c>
      <c r="AA101" s="75" t="s">
        <v>96</v>
      </c>
      <c r="AB101" s="75" t="s">
        <v>96</v>
      </c>
      <c r="AC101" s="75" t="s">
        <v>96</v>
      </c>
      <c r="AD101" s="75" t="s">
        <v>96</v>
      </c>
      <c r="AE101" s="75">
        <v>16409857</v>
      </c>
      <c r="AF101" s="75">
        <v>4294646</v>
      </c>
      <c r="AG101" s="75" t="s">
        <v>96</v>
      </c>
      <c r="AH101" s="75" t="s">
        <v>96</v>
      </c>
      <c r="AI101" s="75" t="s">
        <v>96</v>
      </c>
      <c r="AJ101" s="75" t="s">
        <v>96</v>
      </c>
      <c r="AK101" s="75" t="s">
        <v>96</v>
      </c>
      <c r="AL101" s="75">
        <v>20704503</v>
      </c>
      <c r="AM101" s="75">
        <v>-1281088</v>
      </c>
      <c r="AN101" s="75" t="s">
        <v>96</v>
      </c>
      <c r="AO101" s="75" t="s">
        <v>96</v>
      </c>
      <c r="AP101" s="75" t="s">
        <v>96</v>
      </c>
      <c r="AQ101" s="75" t="s">
        <v>96</v>
      </c>
      <c r="AR101" s="75" t="s">
        <v>96</v>
      </c>
      <c r="AS101" s="75">
        <v>19423416</v>
      </c>
      <c r="AT101" s="75">
        <v>3043</v>
      </c>
      <c r="AU101" s="75" t="s">
        <v>96</v>
      </c>
      <c r="AV101" s="75" t="s">
        <v>96</v>
      </c>
      <c r="AW101" s="75" t="s">
        <v>96</v>
      </c>
      <c r="AX101" s="75" t="s">
        <v>96</v>
      </c>
      <c r="AY101" s="75" t="s">
        <v>96</v>
      </c>
      <c r="AZ101" s="75">
        <v>19426459</v>
      </c>
      <c r="BA101" s="75">
        <v>2341368</v>
      </c>
      <c r="BB101" s="75" t="s">
        <v>96</v>
      </c>
      <c r="BC101" s="75" t="s">
        <v>96</v>
      </c>
      <c r="BD101" s="75" t="s">
        <v>96</v>
      </c>
      <c r="BE101" s="75" t="s">
        <v>96</v>
      </c>
      <c r="BF101" s="75" t="s">
        <v>96</v>
      </c>
      <c r="BG101" s="75">
        <v>21767827</v>
      </c>
      <c r="BH101" s="75">
        <v>441069</v>
      </c>
      <c r="BI101" s="75" t="s">
        <v>96</v>
      </c>
      <c r="BJ101" s="75" t="s">
        <v>96</v>
      </c>
      <c r="BK101" s="75" t="s">
        <v>96</v>
      </c>
      <c r="BL101" s="75" t="s">
        <v>96</v>
      </c>
      <c r="BM101" s="75" t="s">
        <v>96</v>
      </c>
      <c r="BN101" s="75">
        <v>22208896</v>
      </c>
      <c r="BO101" s="75">
        <v>353266</v>
      </c>
      <c r="BP101" s="75" t="s">
        <v>96</v>
      </c>
      <c r="BQ101" s="75" t="s">
        <v>96</v>
      </c>
      <c r="BR101" s="75" t="s">
        <v>96</v>
      </c>
      <c r="BS101" s="75" t="s">
        <v>96</v>
      </c>
      <c r="BT101" s="75" t="s">
        <v>96</v>
      </c>
      <c r="BU101" s="75">
        <v>22562162</v>
      </c>
      <c r="BV101" s="75">
        <v>1582613</v>
      </c>
      <c r="BW101" s="75" t="s">
        <v>96</v>
      </c>
      <c r="BX101" s="75" t="s">
        <v>96</v>
      </c>
      <c r="BY101" s="75" t="s">
        <v>96</v>
      </c>
      <c r="BZ101" s="75" t="s">
        <v>96</v>
      </c>
      <c r="CA101" s="75" t="s">
        <v>96</v>
      </c>
      <c r="CB101" s="75">
        <v>24144775</v>
      </c>
      <c r="CC101" s="75">
        <v>572761</v>
      </c>
      <c r="CD101" s="75" t="s">
        <v>96</v>
      </c>
      <c r="CE101" s="75" t="s">
        <v>96</v>
      </c>
      <c r="CF101" s="75" t="s">
        <v>96</v>
      </c>
      <c r="CG101" s="75" t="s">
        <v>96</v>
      </c>
      <c r="CH101" s="75" t="s">
        <v>96</v>
      </c>
      <c r="CI101" s="75">
        <v>24717536</v>
      </c>
      <c r="CJ101" s="75">
        <v>-1376765</v>
      </c>
      <c r="CK101" s="75" t="s">
        <v>96</v>
      </c>
      <c r="CL101" s="75" t="s">
        <v>96</v>
      </c>
      <c r="CM101" s="69" t="s">
        <v>96</v>
      </c>
      <c r="CN101" s="69" t="s">
        <v>96</v>
      </c>
      <c r="CO101" s="69" t="s">
        <v>96</v>
      </c>
      <c r="CP101" s="69">
        <v>23340771</v>
      </c>
    </row>
    <row r="102" spans="1:94" s="75" customFormat="1" ht="40.5" hidden="1" customHeight="1" x14ac:dyDescent="0.25">
      <c r="A102" s="75">
        <v>5</v>
      </c>
      <c r="B102" s="75" t="s">
        <v>97</v>
      </c>
      <c r="C102" s="75">
        <v>7065177</v>
      </c>
      <c r="D102" s="75">
        <v>1555757</v>
      </c>
      <c r="E102" s="75">
        <v>373016</v>
      </c>
      <c r="F102" s="75">
        <v>1182741</v>
      </c>
      <c r="G102" s="75">
        <v>767451</v>
      </c>
      <c r="H102" s="75">
        <v>483662</v>
      </c>
      <c r="I102" s="75">
        <v>-68372</v>
      </c>
      <c r="J102" s="75">
        <v>8620934</v>
      </c>
      <c r="K102" s="75">
        <v>1968069</v>
      </c>
      <c r="L102" s="75">
        <v>1062783</v>
      </c>
      <c r="M102" s="75">
        <v>905286</v>
      </c>
      <c r="N102" s="75">
        <v>468623</v>
      </c>
      <c r="O102" s="75">
        <v>309113</v>
      </c>
      <c r="P102" s="75">
        <v>127550</v>
      </c>
      <c r="Q102" s="75">
        <v>10589003</v>
      </c>
      <c r="R102" s="75">
        <v>1577969</v>
      </c>
      <c r="S102" s="75">
        <v>572317</v>
      </c>
      <c r="T102" s="75">
        <v>1005652</v>
      </c>
      <c r="U102" s="75">
        <v>1079110</v>
      </c>
      <c r="V102" s="75">
        <v>-441616</v>
      </c>
      <c r="W102" s="75">
        <v>368158</v>
      </c>
      <c r="X102" s="75">
        <v>12166972</v>
      </c>
      <c r="Y102" s="75">
        <v>3003890</v>
      </c>
      <c r="Z102" s="75">
        <v>1336866</v>
      </c>
      <c r="AA102" s="75">
        <v>1667023</v>
      </c>
      <c r="AB102" s="75">
        <v>1111577</v>
      </c>
      <c r="AC102" s="75">
        <v>412582</v>
      </c>
      <c r="AD102" s="75">
        <v>142864</v>
      </c>
      <c r="AE102" s="75">
        <v>15170862</v>
      </c>
      <c r="AF102" s="75">
        <v>2974309</v>
      </c>
      <c r="AG102" s="75">
        <v>1572509</v>
      </c>
      <c r="AH102" s="75">
        <v>1401800</v>
      </c>
      <c r="AI102" s="75">
        <v>559376</v>
      </c>
      <c r="AJ102" s="75">
        <v>721238</v>
      </c>
      <c r="AK102" s="75">
        <v>121186</v>
      </c>
      <c r="AL102" s="75">
        <v>18145171</v>
      </c>
      <c r="AM102" s="75">
        <v>-4849206</v>
      </c>
      <c r="AN102" s="75">
        <v>-309468</v>
      </c>
      <c r="AO102" s="75">
        <v>-4539739</v>
      </c>
      <c r="AP102" s="75">
        <v>-4329718</v>
      </c>
      <c r="AQ102" s="75">
        <v>-790823</v>
      </c>
      <c r="AR102" s="75">
        <v>580802</v>
      </c>
      <c r="AS102" s="75">
        <v>13295966</v>
      </c>
      <c r="AT102" s="75">
        <v>2640714</v>
      </c>
      <c r="AU102" s="75">
        <v>132204</v>
      </c>
      <c r="AV102" s="75">
        <v>2508510</v>
      </c>
      <c r="AW102" s="75">
        <v>1869617</v>
      </c>
      <c r="AX102" s="75">
        <v>492465</v>
      </c>
      <c r="AY102" s="75">
        <v>146428</v>
      </c>
      <c r="AZ102" s="75">
        <v>15936680</v>
      </c>
      <c r="BA102" s="75">
        <v>2178834</v>
      </c>
      <c r="BB102" s="75">
        <v>963449</v>
      </c>
      <c r="BC102" s="75">
        <v>1215384</v>
      </c>
      <c r="BD102" s="75">
        <v>891472</v>
      </c>
      <c r="BE102" s="75">
        <v>-22981</v>
      </c>
      <c r="BF102" s="75">
        <v>346893</v>
      </c>
      <c r="BG102" s="75">
        <v>18115514</v>
      </c>
      <c r="BH102" s="75">
        <v>-623196</v>
      </c>
      <c r="BI102" s="75">
        <v>496320</v>
      </c>
      <c r="BJ102" s="75">
        <v>-1119516</v>
      </c>
      <c r="BK102" s="75">
        <v>-1259746</v>
      </c>
      <c r="BL102" s="75">
        <v>-24639</v>
      </c>
      <c r="BM102" s="75">
        <v>164869</v>
      </c>
      <c r="BN102" s="75">
        <v>17492318</v>
      </c>
      <c r="BO102" s="75">
        <v>1450083</v>
      </c>
      <c r="BP102" s="75">
        <v>177747</v>
      </c>
      <c r="BQ102" s="75">
        <v>1272336</v>
      </c>
      <c r="BR102" s="75">
        <v>1176447</v>
      </c>
      <c r="BS102" s="75">
        <v>28360</v>
      </c>
      <c r="BT102" s="75">
        <v>67529</v>
      </c>
      <c r="BU102" s="75">
        <v>18942401</v>
      </c>
      <c r="BV102" s="75">
        <v>2185274</v>
      </c>
      <c r="BW102" s="75">
        <v>651427</v>
      </c>
      <c r="BX102" s="75">
        <v>1533847</v>
      </c>
      <c r="BY102" s="75">
        <v>1694780</v>
      </c>
      <c r="BZ102" s="75">
        <v>-271584</v>
      </c>
      <c r="CA102" s="75">
        <v>110652</v>
      </c>
      <c r="CB102" s="75">
        <v>21127675</v>
      </c>
      <c r="CC102" s="75">
        <v>375752</v>
      </c>
      <c r="CD102" s="75">
        <v>823343</v>
      </c>
      <c r="CE102" s="75">
        <v>-447591</v>
      </c>
      <c r="CF102" s="75">
        <v>653994</v>
      </c>
      <c r="CG102" s="75">
        <v>-1257795</v>
      </c>
      <c r="CH102" s="75">
        <v>156210</v>
      </c>
      <c r="CI102" s="75">
        <v>21503427</v>
      </c>
      <c r="CJ102" s="75">
        <v>-558009</v>
      </c>
      <c r="CK102" s="75">
        <v>225398</v>
      </c>
      <c r="CL102" s="75">
        <v>-783407</v>
      </c>
      <c r="CM102" s="75">
        <v>220379</v>
      </c>
      <c r="CN102" s="75">
        <v>-1141498</v>
      </c>
      <c r="CO102" s="75">
        <v>137712</v>
      </c>
      <c r="CP102" s="75">
        <v>20945418</v>
      </c>
    </row>
    <row r="103" spans="1:94" s="69" customFormat="1" ht="15.75" hidden="1" customHeight="1" x14ac:dyDescent="0.2">
      <c r="A103" s="75">
        <v>6</v>
      </c>
      <c r="B103" s="75" t="s">
        <v>98</v>
      </c>
      <c r="C103" s="75" t="s">
        <v>94</v>
      </c>
      <c r="D103" s="75" t="s">
        <v>94</v>
      </c>
      <c r="E103" s="75" t="s">
        <v>94</v>
      </c>
      <c r="F103" s="75" t="s">
        <v>94</v>
      </c>
      <c r="G103" s="69" t="s">
        <v>94</v>
      </c>
      <c r="H103" s="69" t="s">
        <v>94</v>
      </c>
      <c r="I103" s="69" t="s">
        <v>94</v>
      </c>
      <c r="J103" s="75" t="s">
        <v>94</v>
      </c>
      <c r="K103" s="75" t="s">
        <v>94</v>
      </c>
      <c r="L103" s="75" t="s">
        <v>94</v>
      </c>
      <c r="M103" s="75" t="s">
        <v>94</v>
      </c>
      <c r="N103" s="75" t="s">
        <v>94</v>
      </c>
      <c r="O103" s="75" t="s">
        <v>94</v>
      </c>
      <c r="P103" s="69" t="s">
        <v>94</v>
      </c>
      <c r="Q103" s="75" t="s">
        <v>94</v>
      </c>
      <c r="R103" s="75">
        <v>1190029</v>
      </c>
      <c r="S103" s="75" t="s">
        <v>96</v>
      </c>
      <c r="T103" s="75" t="s">
        <v>96</v>
      </c>
      <c r="U103" s="75" t="s">
        <v>96</v>
      </c>
      <c r="V103" s="75" t="s">
        <v>96</v>
      </c>
      <c r="W103" s="75" t="s">
        <v>96</v>
      </c>
      <c r="X103" s="75">
        <v>1190029</v>
      </c>
      <c r="Y103" s="75">
        <v>48966</v>
      </c>
      <c r="Z103" s="75" t="s">
        <v>96</v>
      </c>
      <c r="AA103" s="75" t="s">
        <v>96</v>
      </c>
      <c r="AB103" s="75" t="s">
        <v>96</v>
      </c>
      <c r="AC103" s="75" t="s">
        <v>96</v>
      </c>
      <c r="AD103" s="75" t="s">
        <v>96</v>
      </c>
      <c r="AE103" s="75">
        <v>1238995</v>
      </c>
      <c r="AF103" s="75">
        <v>1320337</v>
      </c>
      <c r="AG103" s="75" t="s">
        <v>96</v>
      </c>
      <c r="AH103" s="75" t="s">
        <v>96</v>
      </c>
      <c r="AI103" s="75" t="s">
        <v>96</v>
      </c>
      <c r="AJ103" s="75" t="s">
        <v>96</v>
      </c>
      <c r="AK103" s="75" t="s">
        <v>96</v>
      </c>
      <c r="AL103" s="75">
        <v>2559332</v>
      </c>
      <c r="AM103" s="75">
        <v>3568118</v>
      </c>
      <c r="AN103" s="75" t="s">
        <v>96</v>
      </c>
      <c r="AO103" s="75" t="s">
        <v>96</v>
      </c>
      <c r="AP103" s="75" t="s">
        <v>96</v>
      </c>
      <c r="AQ103" s="75" t="s">
        <v>96</v>
      </c>
      <c r="AR103" s="75" t="s">
        <v>96</v>
      </c>
      <c r="AS103" s="75">
        <v>6127450</v>
      </c>
      <c r="AT103" s="75">
        <v>-2637671</v>
      </c>
      <c r="AU103" s="75" t="s">
        <v>96</v>
      </c>
      <c r="AV103" s="75" t="s">
        <v>96</v>
      </c>
      <c r="AW103" s="75" t="s">
        <v>96</v>
      </c>
      <c r="AX103" s="75" t="s">
        <v>96</v>
      </c>
      <c r="AY103" s="75" t="s">
        <v>96</v>
      </c>
      <c r="AZ103" s="75">
        <v>3489779</v>
      </c>
      <c r="BA103" s="75">
        <v>162534</v>
      </c>
      <c r="BB103" s="75" t="s">
        <v>96</v>
      </c>
      <c r="BC103" s="75" t="s">
        <v>96</v>
      </c>
      <c r="BD103" s="75" t="s">
        <v>96</v>
      </c>
      <c r="BE103" s="75" t="s">
        <v>96</v>
      </c>
      <c r="BF103" s="75" t="s">
        <v>96</v>
      </c>
      <c r="BG103" s="75">
        <v>3652313</v>
      </c>
      <c r="BH103" s="75">
        <v>1064265</v>
      </c>
      <c r="BI103" s="75" t="s">
        <v>96</v>
      </c>
      <c r="BJ103" s="75" t="s">
        <v>96</v>
      </c>
      <c r="BK103" s="75" t="s">
        <v>96</v>
      </c>
      <c r="BL103" s="75" t="s">
        <v>96</v>
      </c>
      <c r="BM103" s="75" t="s">
        <v>96</v>
      </c>
      <c r="BN103" s="75">
        <v>4716578</v>
      </c>
      <c r="BO103" s="75">
        <v>-1096817</v>
      </c>
      <c r="BP103" s="75" t="s">
        <v>96</v>
      </c>
      <c r="BQ103" s="75" t="s">
        <v>96</v>
      </c>
      <c r="BR103" s="75" t="s">
        <v>96</v>
      </c>
      <c r="BS103" s="75" t="s">
        <v>96</v>
      </c>
      <c r="BT103" s="75" t="s">
        <v>96</v>
      </c>
      <c r="BU103" s="75">
        <v>3619761</v>
      </c>
      <c r="BV103" s="75">
        <v>-602661</v>
      </c>
      <c r="BW103" s="75" t="s">
        <v>96</v>
      </c>
      <c r="BX103" s="75" t="s">
        <v>96</v>
      </c>
      <c r="BY103" s="75" t="s">
        <v>96</v>
      </c>
      <c r="BZ103" s="75" t="s">
        <v>96</v>
      </c>
      <c r="CA103" s="75" t="s">
        <v>96</v>
      </c>
      <c r="CB103" s="75">
        <v>3017100</v>
      </c>
      <c r="CC103" s="75">
        <v>197009</v>
      </c>
      <c r="CD103" s="75" t="s">
        <v>96</v>
      </c>
      <c r="CE103" s="75" t="s">
        <v>96</v>
      </c>
      <c r="CF103" s="75" t="s">
        <v>96</v>
      </c>
      <c r="CG103" s="75" t="s">
        <v>96</v>
      </c>
      <c r="CH103" s="75" t="s">
        <v>96</v>
      </c>
      <c r="CI103" s="75">
        <v>3214109</v>
      </c>
      <c r="CJ103" s="75">
        <v>-818756</v>
      </c>
      <c r="CK103" s="75" t="s">
        <v>96</v>
      </c>
      <c r="CL103" s="75" t="s">
        <v>96</v>
      </c>
      <c r="CM103" s="69" t="s">
        <v>96</v>
      </c>
      <c r="CN103" s="69" t="s">
        <v>96</v>
      </c>
      <c r="CO103" s="69" t="s">
        <v>96</v>
      </c>
      <c r="CP103" s="69">
        <v>2395353</v>
      </c>
    </row>
    <row r="104" spans="1:94" s="69" customFormat="1" ht="15.75" hidden="1" customHeight="1" x14ac:dyDescent="0.2">
      <c r="A104" s="75" t="s">
        <v>99</v>
      </c>
      <c r="B104" s="75" t="s">
        <v>100</v>
      </c>
      <c r="C104" s="75" t="s">
        <v>99</v>
      </c>
      <c r="D104" s="75" t="s">
        <v>99</v>
      </c>
      <c r="E104" s="75" t="s">
        <v>99</v>
      </c>
      <c r="F104" s="75" t="s">
        <v>99</v>
      </c>
      <c r="G104" s="69" t="s">
        <v>99</v>
      </c>
      <c r="H104" s="69" t="s">
        <v>99</v>
      </c>
      <c r="I104" s="69" t="s">
        <v>99</v>
      </c>
      <c r="J104" s="75" t="s">
        <v>99</v>
      </c>
      <c r="K104" s="75" t="s">
        <v>99</v>
      </c>
      <c r="L104" s="75" t="s">
        <v>99</v>
      </c>
      <c r="M104" s="75" t="s">
        <v>99</v>
      </c>
      <c r="N104" s="75" t="s">
        <v>99</v>
      </c>
      <c r="O104" s="75" t="s">
        <v>99</v>
      </c>
      <c r="P104" s="69" t="s">
        <v>99</v>
      </c>
      <c r="Q104" s="75" t="s">
        <v>99</v>
      </c>
      <c r="R104" s="75" t="s">
        <v>99</v>
      </c>
      <c r="S104" s="75" t="s">
        <v>99</v>
      </c>
      <c r="T104" s="75" t="s">
        <v>99</v>
      </c>
      <c r="U104" s="75" t="s">
        <v>99</v>
      </c>
      <c r="V104" s="75" t="s">
        <v>99</v>
      </c>
      <c r="W104" s="75" t="s">
        <v>99</v>
      </c>
      <c r="X104" s="75" t="s">
        <v>99</v>
      </c>
      <c r="Y104" s="75" t="s">
        <v>99</v>
      </c>
      <c r="Z104" s="75" t="s">
        <v>99</v>
      </c>
      <c r="AA104" s="75" t="s">
        <v>99</v>
      </c>
      <c r="AB104" s="75" t="s">
        <v>99</v>
      </c>
      <c r="AC104" s="75" t="s">
        <v>99</v>
      </c>
      <c r="AD104" s="75" t="s">
        <v>99</v>
      </c>
      <c r="AE104" s="75" t="s">
        <v>99</v>
      </c>
      <c r="AF104" s="75" t="s">
        <v>99</v>
      </c>
      <c r="AG104" s="75" t="s">
        <v>99</v>
      </c>
      <c r="AH104" s="75" t="s">
        <v>99</v>
      </c>
      <c r="AI104" s="75" t="s">
        <v>99</v>
      </c>
      <c r="AJ104" s="75" t="s">
        <v>99</v>
      </c>
      <c r="AK104" s="75" t="s">
        <v>99</v>
      </c>
      <c r="AL104" s="75" t="s">
        <v>99</v>
      </c>
      <c r="AM104" s="75" t="s">
        <v>99</v>
      </c>
      <c r="AN104" s="75" t="s">
        <v>99</v>
      </c>
      <c r="AO104" s="75" t="s">
        <v>99</v>
      </c>
      <c r="AP104" s="75" t="s">
        <v>99</v>
      </c>
      <c r="AQ104" s="75" t="s">
        <v>99</v>
      </c>
      <c r="AR104" s="75" t="s">
        <v>99</v>
      </c>
      <c r="AS104" s="75" t="s">
        <v>99</v>
      </c>
      <c r="AT104" s="75" t="s">
        <v>99</v>
      </c>
      <c r="AU104" s="75" t="s">
        <v>99</v>
      </c>
      <c r="AV104" s="75" t="s">
        <v>99</v>
      </c>
      <c r="AW104" s="75" t="s">
        <v>99</v>
      </c>
      <c r="AX104" s="75" t="s">
        <v>99</v>
      </c>
      <c r="AY104" s="75" t="s">
        <v>99</v>
      </c>
      <c r="AZ104" s="75" t="s">
        <v>99</v>
      </c>
      <c r="BA104" s="75" t="s">
        <v>99</v>
      </c>
      <c r="BB104" s="75" t="s">
        <v>99</v>
      </c>
      <c r="BC104" s="75" t="s">
        <v>99</v>
      </c>
      <c r="BD104" s="75" t="s">
        <v>99</v>
      </c>
      <c r="BE104" s="75" t="s">
        <v>99</v>
      </c>
      <c r="BF104" s="75" t="s">
        <v>99</v>
      </c>
      <c r="BG104" s="75" t="s">
        <v>99</v>
      </c>
      <c r="BH104" s="75" t="s">
        <v>99</v>
      </c>
      <c r="BI104" s="75" t="s">
        <v>99</v>
      </c>
      <c r="BJ104" s="75" t="s">
        <v>99</v>
      </c>
      <c r="BK104" s="75" t="s">
        <v>99</v>
      </c>
      <c r="BL104" s="75" t="s">
        <v>99</v>
      </c>
      <c r="BM104" s="75" t="s">
        <v>99</v>
      </c>
      <c r="BN104" s="75" t="s">
        <v>99</v>
      </c>
      <c r="BO104" s="75" t="s">
        <v>99</v>
      </c>
      <c r="BP104" s="75" t="s">
        <v>99</v>
      </c>
      <c r="BQ104" s="75" t="s">
        <v>99</v>
      </c>
      <c r="BR104" s="75" t="s">
        <v>99</v>
      </c>
      <c r="BS104" s="75" t="s">
        <v>99</v>
      </c>
      <c r="BT104" s="75" t="s">
        <v>99</v>
      </c>
      <c r="BU104" s="75" t="s">
        <v>99</v>
      </c>
      <c r="BV104" s="75" t="s">
        <v>99</v>
      </c>
      <c r="BW104" s="75" t="s">
        <v>99</v>
      </c>
      <c r="BX104" s="75" t="s">
        <v>99</v>
      </c>
      <c r="BY104" s="75" t="s">
        <v>99</v>
      </c>
      <c r="BZ104" s="75" t="s">
        <v>99</v>
      </c>
      <c r="CA104" s="75" t="s">
        <v>99</v>
      </c>
      <c r="CB104" s="75" t="s">
        <v>99</v>
      </c>
      <c r="CC104" s="75" t="s">
        <v>99</v>
      </c>
      <c r="CD104" s="75" t="s">
        <v>99</v>
      </c>
      <c r="CE104" s="75" t="s">
        <v>99</v>
      </c>
      <c r="CF104" s="75" t="s">
        <v>99</v>
      </c>
      <c r="CG104" s="75" t="s">
        <v>99</v>
      </c>
      <c r="CH104" s="75" t="s">
        <v>99</v>
      </c>
      <c r="CI104" s="75" t="s">
        <v>99</v>
      </c>
      <c r="CJ104" s="75" t="s">
        <v>99</v>
      </c>
      <c r="CK104" s="75" t="s">
        <v>99</v>
      </c>
      <c r="CL104" s="75" t="s">
        <v>99</v>
      </c>
      <c r="CM104" s="69" t="s">
        <v>99</v>
      </c>
      <c r="CN104" s="69" t="s">
        <v>99</v>
      </c>
      <c r="CO104" s="69" t="s">
        <v>99</v>
      </c>
      <c r="CP104" s="69" t="s">
        <v>99</v>
      </c>
    </row>
    <row r="105" spans="1:94" s="69" customFormat="1" ht="15.75" hidden="1" customHeight="1" x14ac:dyDescent="0.2">
      <c r="A105" s="75">
        <v>7</v>
      </c>
      <c r="B105" s="75" t="s">
        <v>101</v>
      </c>
      <c r="C105" s="75">
        <v>2283141</v>
      </c>
      <c r="D105" s="75">
        <v>754171</v>
      </c>
      <c r="E105" s="75">
        <v>197160</v>
      </c>
      <c r="F105" s="75">
        <v>557011</v>
      </c>
      <c r="G105" s="69">
        <v>362690</v>
      </c>
      <c r="H105" s="69">
        <v>200068</v>
      </c>
      <c r="I105" s="69">
        <v>-5747</v>
      </c>
      <c r="J105" s="75">
        <v>3037312</v>
      </c>
      <c r="K105" s="75">
        <v>709551</v>
      </c>
      <c r="L105" s="75">
        <v>378134</v>
      </c>
      <c r="M105" s="75">
        <v>331417</v>
      </c>
      <c r="N105" s="75">
        <v>215781</v>
      </c>
      <c r="O105" s="75">
        <v>117231</v>
      </c>
      <c r="P105" s="69">
        <v>-1595</v>
      </c>
      <c r="Q105" s="75">
        <v>3746863</v>
      </c>
      <c r="R105" s="75">
        <v>300307</v>
      </c>
      <c r="S105" s="75">
        <v>61925</v>
      </c>
      <c r="T105" s="75">
        <v>238382</v>
      </c>
      <c r="U105" s="75">
        <v>435627</v>
      </c>
      <c r="V105" s="75">
        <v>-203739</v>
      </c>
      <c r="W105" s="75">
        <v>6494</v>
      </c>
      <c r="X105" s="75">
        <v>4047170</v>
      </c>
      <c r="Y105" s="75">
        <v>882722</v>
      </c>
      <c r="Z105" s="75">
        <v>296059</v>
      </c>
      <c r="AA105" s="75">
        <v>586663</v>
      </c>
      <c r="AB105" s="75">
        <v>401692</v>
      </c>
      <c r="AC105" s="75">
        <v>183322</v>
      </c>
      <c r="AD105" s="75">
        <v>1649</v>
      </c>
      <c r="AE105" s="75">
        <v>4929892</v>
      </c>
      <c r="AF105" s="75">
        <v>928031</v>
      </c>
      <c r="AG105" s="75">
        <v>532939</v>
      </c>
      <c r="AH105" s="75">
        <v>395092</v>
      </c>
      <c r="AI105" s="75">
        <v>112574</v>
      </c>
      <c r="AJ105" s="75">
        <v>267582</v>
      </c>
      <c r="AK105" s="75">
        <v>14936</v>
      </c>
      <c r="AL105" s="75">
        <v>5857923</v>
      </c>
      <c r="AM105" s="75">
        <v>-2150712</v>
      </c>
      <c r="AN105" s="75">
        <v>351724</v>
      </c>
      <c r="AO105" s="75">
        <v>-2502436</v>
      </c>
      <c r="AP105" s="75">
        <v>-2253184</v>
      </c>
      <c r="AQ105" s="75">
        <v>-205689</v>
      </c>
      <c r="AR105" s="75">
        <v>-43563</v>
      </c>
      <c r="AS105" s="75">
        <v>3707211</v>
      </c>
      <c r="AT105" s="75">
        <v>1238081</v>
      </c>
      <c r="AU105" s="75">
        <v>313726</v>
      </c>
      <c r="AV105" s="75">
        <v>924354</v>
      </c>
      <c r="AW105" s="75">
        <v>749015</v>
      </c>
      <c r="AX105" s="75">
        <v>179736</v>
      </c>
      <c r="AY105" s="75">
        <v>-4397</v>
      </c>
      <c r="AZ105" s="75">
        <v>4945292</v>
      </c>
      <c r="BA105" s="75">
        <v>541099</v>
      </c>
      <c r="BB105" s="75">
        <v>354575</v>
      </c>
      <c r="BC105" s="75">
        <v>186524</v>
      </c>
      <c r="BD105" s="75">
        <v>164062</v>
      </c>
      <c r="BE105" s="75">
        <v>19460</v>
      </c>
      <c r="BF105" s="75">
        <v>3002</v>
      </c>
      <c r="BG105" s="75">
        <v>5486391</v>
      </c>
      <c r="BH105" s="75">
        <v>-271565</v>
      </c>
      <c r="BI105" s="75">
        <v>440405</v>
      </c>
      <c r="BJ105" s="75">
        <v>-711970</v>
      </c>
      <c r="BK105" s="75">
        <v>-674175</v>
      </c>
      <c r="BL105" s="75">
        <v>-11879</v>
      </c>
      <c r="BM105" s="75">
        <v>-25916</v>
      </c>
      <c r="BN105" s="75">
        <v>5214826</v>
      </c>
      <c r="BO105" s="75">
        <v>754676</v>
      </c>
      <c r="BP105" s="75">
        <v>378222</v>
      </c>
      <c r="BQ105" s="75">
        <v>376454</v>
      </c>
      <c r="BR105" s="75">
        <v>294808</v>
      </c>
      <c r="BS105" s="75">
        <v>53949</v>
      </c>
      <c r="BT105" s="75">
        <v>27697</v>
      </c>
      <c r="BU105" s="75">
        <v>5969502</v>
      </c>
      <c r="BV105" s="75">
        <v>1151186</v>
      </c>
      <c r="BW105" s="75">
        <v>394635</v>
      </c>
      <c r="BX105" s="75">
        <v>756551</v>
      </c>
      <c r="BY105" s="75">
        <v>804643</v>
      </c>
      <c r="BZ105" s="75">
        <v>-45331</v>
      </c>
      <c r="CA105" s="75">
        <v>-2761</v>
      </c>
      <c r="CB105" s="75">
        <v>7120688</v>
      </c>
      <c r="CC105" s="75">
        <v>12444</v>
      </c>
      <c r="CD105" s="75">
        <v>343441</v>
      </c>
      <c r="CE105" s="75">
        <v>-330997</v>
      </c>
      <c r="CF105" s="75">
        <v>103811</v>
      </c>
      <c r="CG105" s="75">
        <v>-442214</v>
      </c>
      <c r="CH105" s="75">
        <v>7405</v>
      </c>
      <c r="CI105" s="75">
        <v>7133132</v>
      </c>
      <c r="CJ105" s="75">
        <v>-154783</v>
      </c>
      <c r="CK105" s="75">
        <v>348646</v>
      </c>
      <c r="CL105" s="75">
        <v>-503429</v>
      </c>
      <c r="CM105" s="69">
        <v>-64671</v>
      </c>
      <c r="CN105" s="69">
        <v>-449286</v>
      </c>
      <c r="CO105" s="69">
        <v>10528</v>
      </c>
      <c r="CP105" s="69">
        <v>6978349</v>
      </c>
    </row>
    <row r="106" spans="1:94" s="69" customFormat="1" ht="15.75" hidden="1" customHeight="1" x14ac:dyDescent="0.2">
      <c r="A106" s="75">
        <v>8</v>
      </c>
      <c r="B106" s="75" t="s">
        <v>102</v>
      </c>
      <c r="C106" s="75">
        <v>1840110</v>
      </c>
      <c r="D106" s="75">
        <v>708325</v>
      </c>
      <c r="E106" s="75">
        <v>156173</v>
      </c>
      <c r="F106" s="75">
        <v>552152</v>
      </c>
      <c r="G106" s="69">
        <v>362690</v>
      </c>
      <c r="H106" s="69">
        <v>200068</v>
      </c>
      <c r="I106" s="69">
        <v>-10606</v>
      </c>
      <c r="J106" s="75">
        <v>2548435</v>
      </c>
      <c r="K106" s="75">
        <v>622110</v>
      </c>
      <c r="L106" s="75">
        <v>296184</v>
      </c>
      <c r="M106" s="75">
        <v>325926</v>
      </c>
      <c r="N106" s="75">
        <v>215781</v>
      </c>
      <c r="O106" s="75">
        <v>117231</v>
      </c>
      <c r="P106" s="69">
        <v>-7086</v>
      </c>
      <c r="Q106" s="75">
        <v>3170545</v>
      </c>
      <c r="R106" s="75">
        <v>278757</v>
      </c>
      <c r="S106" s="75">
        <v>51621</v>
      </c>
      <c r="T106" s="75">
        <v>227136</v>
      </c>
      <c r="U106" s="75">
        <v>435627</v>
      </c>
      <c r="V106" s="75">
        <v>-203739</v>
      </c>
      <c r="W106" s="75">
        <v>-4752</v>
      </c>
      <c r="X106" s="75">
        <v>3449302</v>
      </c>
      <c r="Y106" s="75">
        <v>844999</v>
      </c>
      <c r="Z106" s="75">
        <v>266312</v>
      </c>
      <c r="AA106" s="75">
        <v>578687</v>
      </c>
      <c r="AB106" s="75">
        <v>401692</v>
      </c>
      <c r="AC106" s="75">
        <v>183322</v>
      </c>
      <c r="AD106" s="75">
        <v>-6327</v>
      </c>
      <c r="AE106" s="75">
        <v>4294301</v>
      </c>
      <c r="AF106" s="75">
        <v>796667</v>
      </c>
      <c r="AG106" s="75">
        <v>431378</v>
      </c>
      <c r="AH106" s="75">
        <v>365289</v>
      </c>
      <c r="AI106" s="75">
        <v>112574</v>
      </c>
      <c r="AJ106" s="75">
        <v>267582</v>
      </c>
      <c r="AK106" s="75">
        <v>-14867</v>
      </c>
      <c r="AL106" s="75">
        <v>5090968</v>
      </c>
      <c r="AM106" s="75">
        <v>-2162821</v>
      </c>
      <c r="AN106" s="75">
        <v>360130</v>
      </c>
      <c r="AO106" s="75">
        <v>-2522951</v>
      </c>
      <c r="AP106" s="75">
        <v>-2253184</v>
      </c>
      <c r="AQ106" s="75">
        <v>-205689</v>
      </c>
      <c r="AR106" s="75">
        <v>-64078</v>
      </c>
      <c r="AS106" s="75">
        <v>2928147</v>
      </c>
      <c r="AT106" s="75">
        <v>1169032</v>
      </c>
      <c r="AU106" s="75">
        <v>262058</v>
      </c>
      <c r="AV106" s="75">
        <v>906974</v>
      </c>
      <c r="AW106" s="75">
        <v>749015</v>
      </c>
      <c r="AX106" s="75">
        <v>179736</v>
      </c>
      <c r="AY106" s="75">
        <v>-21777</v>
      </c>
      <c r="AZ106" s="75">
        <v>4097179</v>
      </c>
      <c r="BA106" s="75">
        <v>523671</v>
      </c>
      <c r="BB106" s="75">
        <v>343040</v>
      </c>
      <c r="BC106" s="75">
        <v>180631</v>
      </c>
      <c r="BD106" s="75">
        <v>164062</v>
      </c>
      <c r="BE106" s="75">
        <v>19460</v>
      </c>
      <c r="BF106" s="75">
        <v>-2891</v>
      </c>
      <c r="BG106" s="75">
        <v>4620850</v>
      </c>
      <c r="BH106" s="75">
        <v>-300798</v>
      </c>
      <c r="BI106" s="75">
        <v>401533</v>
      </c>
      <c r="BJ106" s="75">
        <v>-702331</v>
      </c>
      <c r="BK106" s="75">
        <v>-674175</v>
      </c>
      <c r="BL106" s="75">
        <v>-11879</v>
      </c>
      <c r="BM106" s="75">
        <v>-16277</v>
      </c>
      <c r="BN106" s="75">
        <v>4320052</v>
      </c>
      <c r="BO106" s="75">
        <v>663843</v>
      </c>
      <c r="BP106" s="75">
        <v>322211</v>
      </c>
      <c r="BQ106" s="75">
        <v>341632</v>
      </c>
      <c r="BR106" s="75">
        <v>294808</v>
      </c>
      <c r="BS106" s="75">
        <v>53949</v>
      </c>
      <c r="BT106" s="75">
        <v>-7125</v>
      </c>
      <c r="BU106" s="75">
        <v>4983895</v>
      </c>
      <c r="BV106" s="75">
        <v>1070332</v>
      </c>
      <c r="BW106" s="75">
        <v>336545</v>
      </c>
      <c r="BX106" s="75">
        <v>733787</v>
      </c>
      <c r="BY106" s="75">
        <v>804643</v>
      </c>
      <c r="BZ106" s="75">
        <v>-45331</v>
      </c>
      <c r="CA106" s="75">
        <v>-25525</v>
      </c>
      <c r="CB106" s="75">
        <v>6054227</v>
      </c>
      <c r="CC106" s="75">
        <v>-9153</v>
      </c>
      <c r="CD106" s="75">
        <v>340942</v>
      </c>
      <c r="CE106" s="75">
        <v>-350095</v>
      </c>
      <c r="CF106" s="75">
        <v>103811</v>
      </c>
      <c r="CG106" s="75">
        <v>-442214</v>
      </c>
      <c r="CH106" s="75">
        <v>-11693</v>
      </c>
      <c r="CI106" s="75">
        <v>6045074</v>
      </c>
      <c r="CJ106" s="75">
        <v>-233954</v>
      </c>
      <c r="CK106" s="75">
        <v>316346</v>
      </c>
      <c r="CL106" s="75">
        <v>-550300</v>
      </c>
      <c r="CM106" s="69">
        <v>-64671</v>
      </c>
      <c r="CN106" s="69">
        <v>-449286</v>
      </c>
      <c r="CO106" s="69">
        <v>-36343</v>
      </c>
      <c r="CP106" s="69">
        <v>5811120</v>
      </c>
    </row>
    <row r="107" spans="1:94" s="69" customFormat="1" ht="15.75" hidden="1" customHeight="1" x14ac:dyDescent="0.2">
      <c r="A107" s="75">
        <v>9</v>
      </c>
      <c r="B107" s="75" t="s">
        <v>103</v>
      </c>
      <c r="C107" s="75">
        <v>443031</v>
      </c>
      <c r="D107" s="75">
        <v>45846</v>
      </c>
      <c r="E107" s="75">
        <v>40987</v>
      </c>
      <c r="F107" s="75">
        <v>4859</v>
      </c>
      <c r="G107" s="69" t="s">
        <v>104</v>
      </c>
      <c r="H107" s="69" t="s">
        <v>104</v>
      </c>
      <c r="I107" s="69">
        <v>4859</v>
      </c>
      <c r="J107" s="75">
        <v>488877</v>
      </c>
      <c r="K107" s="75">
        <v>87441</v>
      </c>
      <c r="L107" s="75">
        <v>81951</v>
      </c>
      <c r="M107" s="75">
        <v>5490</v>
      </c>
      <c r="N107" s="75" t="s">
        <v>104</v>
      </c>
      <c r="O107" s="75" t="s">
        <v>104</v>
      </c>
      <c r="P107" s="69">
        <v>5490</v>
      </c>
      <c r="Q107" s="75">
        <v>576318</v>
      </c>
      <c r="R107" s="75">
        <v>21550</v>
      </c>
      <c r="S107" s="75">
        <v>10304</v>
      </c>
      <c r="T107" s="75">
        <v>11246</v>
      </c>
      <c r="U107" s="75" t="s">
        <v>104</v>
      </c>
      <c r="V107" s="75" t="s">
        <v>104</v>
      </c>
      <c r="W107" s="75">
        <v>11246</v>
      </c>
      <c r="X107" s="75">
        <v>597868</v>
      </c>
      <c r="Y107" s="75">
        <v>37723</v>
      </c>
      <c r="Z107" s="75">
        <v>29748</v>
      </c>
      <c r="AA107" s="75">
        <v>7975</v>
      </c>
      <c r="AB107" s="75" t="s">
        <v>104</v>
      </c>
      <c r="AC107" s="75" t="s">
        <v>104</v>
      </c>
      <c r="AD107" s="75">
        <v>7975</v>
      </c>
      <c r="AE107" s="75">
        <v>635591</v>
      </c>
      <c r="AF107" s="75">
        <v>131364</v>
      </c>
      <c r="AG107" s="75">
        <v>101561</v>
      </c>
      <c r="AH107" s="75">
        <v>29803</v>
      </c>
      <c r="AI107" s="75" t="s">
        <v>104</v>
      </c>
      <c r="AJ107" s="75" t="s">
        <v>104</v>
      </c>
      <c r="AK107" s="75">
        <v>29803</v>
      </c>
      <c r="AL107" s="75">
        <v>766955</v>
      </c>
      <c r="AM107" s="75">
        <v>12109</v>
      </c>
      <c r="AN107" s="75">
        <v>-8406</v>
      </c>
      <c r="AO107" s="75">
        <v>20515</v>
      </c>
      <c r="AP107" s="75" t="s">
        <v>104</v>
      </c>
      <c r="AQ107" s="75" t="s">
        <v>104</v>
      </c>
      <c r="AR107" s="75">
        <v>20515</v>
      </c>
      <c r="AS107" s="75">
        <v>779064</v>
      </c>
      <c r="AT107" s="75">
        <v>69049</v>
      </c>
      <c r="AU107" s="75">
        <v>51669</v>
      </c>
      <c r="AV107" s="75">
        <v>17380</v>
      </c>
      <c r="AW107" s="75" t="s">
        <v>104</v>
      </c>
      <c r="AX107" s="75" t="s">
        <v>104</v>
      </c>
      <c r="AY107" s="75">
        <v>17380</v>
      </c>
      <c r="AZ107" s="75">
        <v>848113</v>
      </c>
      <c r="BA107" s="75">
        <v>17428</v>
      </c>
      <c r="BB107" s="75">
        <v>11535</v>
      </c>
      <c r="BC107" s="75">
        <v>5893</v>
      </c>
      <c r="BD107" s="75" t="s">
        <v>104</v>
      </c>
      <c r="BE107" s="75" t="s">
        <v>104</v>
      </c>
      <c r="BF107" s="75">
        <v>5893</v>
      </c>
      <c r="BG107" s="75">
        <v>865541</v>
      </c>
      <c r="BH107" s="75">
        <v>29233</v>
      </c>
      <c r="BI107" s="75">
        <v>38872</v>
      </c>
      <c r="BJ107" s="75">
        <v>-9639</v>
      </c>
      <c r="BK107" s="75" t="s">
        <v>104</v>
      </c>
      <c r="BL107" s="75" t="s">
        <v>104</v>
      </c>
      <c r="BM107" s="75">
        <v>-9639</v>
      </c>
      <c r="BN107" s="75">
        <v>894774</v>
      </c>
      <c r="BO107" s="75">
        <v>90833</v>
      </c>
      <c r="BP107" s="75">
        <v>56011</v>
      </c>
      <c r="BQ107" s="75">
        <v>34822</v>
      </c>
      <c r="BR107" s="75" t="s">
        <v>104</v>
      </c>
      <c r="BS107" s="75" t="s">
        <v>104</v>
      </c>
      <c r="BT107" s="75">
        <v>34822</v>
      </c>
      <c r="BU107" s="75">
        <v>985607</v>
      </c>
      <c r="BV107" s="75">
        <v>80854</v>
      </c>
      <c r="BW107" s="75">
        <v>58090</v>
      </c>
      <c r="BX107" s="75">
        <v>22764</v>
      </c>
      <c r="BY107" s="75" t="s">
        <v>104</v>
      </c>
      <c r="BZ107" s="75" t="s">
        <v>104</v>
      </c>
      <c r="CA107" s="75">
        <v>22764</v>
      </c>
      <c r="CB107" s="75">
        <v>1066461</v>
      </c>
      <c r="CC107" s="75">
        <v>21597</v>
      </c>
      <c r="CD107" s="75">
        <v>2499</v>
      </c>
      <c r="CE107" s="75">
        <v>19098</v>
      </c>
      <c r="CF107" s="75" t="s">
        <v>104</v>
      </c>
      <c r="CG107" s="75" t="s">
        <v>104</v>
      </c>
      <c r="CH107" s="75">
        <v>19098</v>
      </c>
      <c r="CI107" s="75">
        <v>1088058</v>
      </c>
      <c r="CJ107" s="75">
        <v>79171</v>
      </c>
      <c r="CK107" s="75">
        <v>32300</v>
      </c>
      <c r="CL107" s="75">
        <v>46871</v>
      </c>
      <c r="CM107" s="69" t="s">
        <v>104</v>
      </c>
      <c r="CN107" s="69" t="s">
        <v>104</v>
      </c>
      <c r="CO107" s="69">
        <v>46871</v>
      </c>
      <c r="CP107" s="69">
        <v>1167229</v>
      </c>
    </row>
    <row r="108" spans="1:94" s="68" customFormat="1" ht="15.75" hidden="1" customHeight="1" x14ac:dyDescent="0.2">
      <c r="A108" s="75">
        <v>10</v>
      </c>
      <c r="B108" s="75" t="s">
        <v>105</v>
      </c>
      <c r="C108" s="75">
        <v>2276589</v>
      </c>
      <c r="D108" s="75">
        <v>899698</v>
      </c>
      <c r="E108" s="75">
        <v>133059</v>
      </c>
      <c r="F108" s="75">
        <v>766639</v>
      </c>
      <c r="G108" s="68">
        <v>386732</v>
      </c>
      <c r="H108" s="68">
        <v>244771</v>
      </c>
      <c r="I108" s="68">
        <v>135135</v>
      </c>
      <c r="J108" s="75">
        <v>3176287</v>
      </c>
      <c r="K108" s="75">
        <v>652019</v>
      </c>
      <c r="L108" s="75">
        <v>191956</v>
      </c>
      <c r="M108" s="75">
        <v>460063</v>
      </c>
      <c r="N108" s="75">
        <v>247908</v>
      </c>
      <c r="O108" s="75">
        <v>174715</v>
      </c>
      <c r="P108" s="68">
        <v>37439</v>
      </c>
      <c r="Q108" s="75">
        <v>3828305</v>
      </c>
      <c r="R108" s="75">
        <v>800673</v>
      </c>
      <c r="S108" s="75">
        <v>267290</v>
      </c>
      <c r="T108" s="75">
        <v>533383</v>
      </c>
      <c r="U108" s="75">
        <v>623312</v>
      </c>
      <c r="V108" s="75">
        <v>-207168</v>
      </c>
      <c r="W108" s="75">
        <v>117239</v>
      </c>
      <c r="X108" s="75">
        <v>4628978</v>
      </c>
      <c r="Y108" s="75">
        <v>1388103</v>
      </c>
      <c r="Z108" s="75">
        <v>493366</v>
      </c>
      <c r="AA108" s="75">
        <v>894737</v>
      </c>
      <c r="AB108" s="75">
        <v>678818</v>
      </c>
      <c r="AC108" s="75">
        <v>202964</v>
      </c>
      <c r="AD108" s="75">
        <v>12955</v>
      </c>
      <c r="AE108" s="75">
        <v>6017080</v>
      </c>
      <c r="AF108" s="75">
        <v>1244964</v>
      </c>
      <c r="AG108" s="75">
        <v>380807</v>
      </c>
      <c r="AH108" s="75">
        <v>864157</v>
      </c>
      <c r="AI108" s="75">
        <v>394060</v>
      </c>
      <c r="AJ108" s="75">
        <v>422948</v>
      </c>
      <c r="AK108" s="75">
        <v>47150</v>
      </c>
      <c r="AL108" s="75">
        <v>7262045</v>
      </c>
      <c r="AM108" s="75">
        <v>-2941226</v>
      </c>
      <c r="AN108" s="75">
        <v>-284269</v>
      </c>
      <c r="AO108" s="75">
        <v>-2656957</v>
      </c>
      <c r="AP108" s="75">
        <v>-2085853</v>
      </c>
      <c r="AQ108" s="75">
        <v>-555463</v>
      </c>
      <c r="AR108" s="75">
        <v>-15641</v>
      </c>
      <c r="AS108" s="75">
        <v>4320819</v>
      </c>
      <c r="AT108" s="75">
        <v>1737735</v>
      </c>
      <c r="AU108" s="75">
        <v>375883</v>
      </c>
      <c r="AV108" s="75">
        <v>1361852</v>
      </c>
      <c r="AW108" s="75">
        <v>1063827</v>
      </c>
      <c r="AX108" s="75">
        <v>297469</v>
      </c>
      <c r="AY108" s="75">
        <v>556</v>
      </c>
      <c r="AZ108" s="75">
        <v>6058554</v>
      </c>
      <c r="BA108" s="75">
        <v>1101812</v>
      </c>
      <c r="BB108" s="75">
        <v>199620</v>
      </c>
      <c r="BC108" s="75">
        <v>902192</v>
      </c>
      <c r="BD108" s="75">
        <v>644349</v>
      </c>
      <c r="BE108" s="75">
        <v>-31741</v>
      </c>
      <c r="BF108" s="75">
        <v>289584</v>
      </c>
      <c r="BG108" s="75">
        <v>7160366</v>
      </c>
      <c r="BH108" s="75">
        <v>-288634</v>
      </c>
      <c r="BI108" s="75">
        <v>85365</v>
      </c>
      <c r="BJ108" s="75">
        <v>-373999</v>
      </c>
      <c r="BK108" s="75">
        <v>-618288</v>
      </c>
      <c r="BL108" s="75">
        <v>-6454</v>
      </c>
      <c r="BM108" s="75">
        <v>250743</v>
      </c>
      <c r="BN108" s="75">
        <v>6871732</v>
      </c>
      <c r="BO108" s="75">
        <v>1112229</v>
      </c>
      <c r="BP108" s="75">
        <v>248760</v>
      </c>
      <c r="BQ108" s="75">
        <v>863469</v>
      </c>
      <c r="BR108" s="75">
        <v>848560</v>
      </c>
      <c r="BS108" s="75">
        <v>-25670</v>
      </c>
      <c r="BT108" s="75">
        <v>40579</v>
      </c>
      <c r="BU108" s="75">
        <v>7983961</v>
      </c>
      <c r="BV108" s="75">
        <v>1222144</v>
      </c>
      <c r="BW108" s="75">
        <v>481298</v>
      </c>
      <c r="BX108" s="75">
        <v>740846</v>
      </c>
      <c r="BY108" s="75">
        <v>1008595</v>
      </c>
      <c r="BZ108" s="75">
        <v>-214905</v>
      </c>
      <c r="CA108" s="75">
        <v>-52844</v>
      </c>
      <c r="CB108" s="75">
        <v>9206105</v>
      </c>
      <c r="CC108" s="75">
        <v>498154</v>
      </c>
      <c r="CD108" s="75">
        <v>582688</v>
      </c>
      <c r="CE108" s="75">
        <v>-84534</v>
      </c>
      <c r="CF108" s="75">
        <v>549789</v>
      </c>
      <c r="CG108" s="75">
        <v>-764501</v>
      </c>
      <c r="CH108" s="75">
        <v>130178</v>
      </c>
      <c r="CI108" s="75">
        <v>9704259</v>
      </c>
      <c r="CJ108" s="75">
        <v>-98083</v>
      </c>
      <c r="CK108" s="75">
        <v>153968</v>
      </c>
      <c r="CL108" s="75">
        <v>-252051</v>
      </c>
      <c r="CM108" s="68">
        <v>323228</v>
      </c>
      <c r="CN108" s="68">
        <v>-631313</v>
      </c>
      <c r="CO108" s="68">
        <v>56034</v>
      </c>
      <c r="CP108" s="68">
        <v>9606176</v>
      </c>
    </row>
    <row r="109" spans="1:94" s="68" customFormat="1" ht="15.75" hidden="1" customHeight="1" x14ac:dyDescent="0.2">
      <c r="A109" s="75">
        <v>11</v>
      </c>
      <c r="B109" s="75" t="s">
        <v>106</v>
      </c>
      <c r="C109" s="75">
        <v>1373980</v>
      </c>
      <c r="D109" s="75">
        <v>705442</v>
      </c>
      <c r="E109" s="75">
        <v>118003</v>
      </c>
      <c r="F109" s="75">
        <v>587439</v>
      </c>
      <c r="G109" s="68">
        <v>381342</v>
      </c>
      <c r="H109" s="68">
        <v>206097</v>
      </c>
      <c r="I109" s="68">
        <v>0</v>
      </c>
      <c r="J109" s="75">
        <v>2079422</v>
      </c>
      <c r="K109" s="75">
        <v>480996</v>
      </c>
      <c r="L109" s="75">
        <v>84753</v>
      </c>
      <c r="M109" s="75">
        <v>396243</v>
      </c>
      <c r="N109" s="75">
        <v>248874</v>
      </c>
      <c r="O109" s="75">
        <v>147369</v>
      </c>
      <c r="P109" s="68">
        <v>0</v>
      </c>
      <c r="Q109" s="75">
        <v>2560418</v>
      </c>
      <c r="R109" s="75">
        <v>757287</v>
      </c>
      <c r="S109" s="75">
        <v>186684</v>
      </c>
      <c r="T109" s="75">
        <v>570603</v>
      </c>
      <c r="U109" s="75">
        <v>645836</v>
      </c>
      <c r="V109" s="75">
        <v>-177411</v>
      </c>
      <c r="W109" s="75">
        <v>102178</v>
      </c>
      <c r="X109" s="75">
        <v>3317705</v>
      </c>
      <c r="Y109" s="75">
        <v>1011255</v>
      </c>
      <c r="Z109" s="75">
        <v>137331</v>
      </c>
      <c r="AA109" s="75">
        <v>873924</v>
      </c>
      <c r="AB109" s="75">
        <v>689469</v>
      </c>
      <c r="AC109" s="75">
        <v>184455</v>
      </c>
      <c r="AD109" s="75">
        <v>0</v>
      </c>
      <c r="AE109" s="75">
        <v>4328960</v>
      </c>
      <c r="AF109" s="75">
        <v>919030</v>
      </c>
      <c r="AG109" s="75">
        <v>147782</v>
      </c>
      <c r="AH109" s="75">
        <v>771248</v>
      </c>
      <c r="AI109" s="75">
        <v>385958</v>
      </c>
      <c r="AJ109" s="75">
        <v>385290</v>
      </c>
      <c r="AK109" s="75">
        <v>0</v>
      </c>
      <c r="AL109" s="75">
        <v>5247990</v>
      </c>
      <c r="AM109" s="75">
        <v>-2499562</v>
      </c>
      <c r="AN109" s="75">
        <v>-38550</v>
      </c>
      <c r="AO109" s="75">
        <v>-2461012</v>
      </c>
      <c r="AP109" s="75">
        <v>-1962852</v>
      </c>
      <c r="AQ109" s="75">
        <v>-498160</v>
      </c>
      <c r="AR109" s="75">
        <v>0</v>
      </c>
      <c r="AS109" s="75">
        <v>2748428</v>
      </c>
      <c r="AT109" s="75">
        <v>1246867</v>
      </c>
      <c r="AU109" s="75">
        <v>63696</v>
      </c>
      <c r="AV109" s="75">
        <v>1183171</v>
      </c>
      <c r="AW109" s="75">
        <v>925638</v>
      </c>
      <c r="AX109" s="75">
        <v>257533</v>
      </c>
      <c r="AY109" s="75">
        <v>0</v>
      </c>
      <c r="AZ109" s="75">
        <v>3995295</v>
      </c>
      <c r="BA109" s="75">
        <v>904951</v>
      </c>
      <c r="BB109" s="75">
        <v>79150</v>
      </c>
      <c r="BC109" s="75">
        <v>825801</v>
      </c>
      <c r="BD109" s="75">
        <v>595199</v>
      </c>
      <c r="BE109" s="75">
        <v>-25245</v>
      </c>
      <c r="BF109" s="75">
        <v>255847</v>
      </c>
      <c r="BG109" s="75">
        <v>4900246</v>
      </c>
      <c r="BH109" s="75">
        <v>-398808</v>
      </c>
      <c r="BI109" s="75">
        <v>6950</v>
      </c>
      <c r="BJ109" s="75">
        <v>-405758</v>
      </c>
      <c r="BK109" s="75">
        <v>-637202</v>
      </c>
      <c r="BL109" s="75">
        <v>-10068</v>
      </c>
      <c r="BM109" s="75">
        <v>241512</v>
      </c>
      <c r="BN109" s="75">
        <v>4501438</v>
      </c>
      <c r="BO109" s="75">
        <v>820419</v>
      </c>
      <c r="BP109" s="75">
        <v>103974</v>
      </c>
      <c r="BQ109" s="75">
        <v>716445</v>
      </c>
      <c r="BR109" s="75">
        <v>698280</v>
      </c>
      <c r="BS109" s="75">
        <v>-22580</v>
      </c>
      <c r="BT109" s="75">
        <v>40745</v>
      </c>
      <c r="BU109" s="75">
        <v>5321857</v>
      </c>
      <c r="BV109" s="75">
        <v>1151020</v>
      </c>
      <c r="BW109" s="75">
        <v>287432</v>
      </c>
      <c r="BX109" s="75">
        <v>863588</v>
      </c>
      <c r="BY109" s="75">
        <v>1096865</v>
      </c>
      <c r="BZ109" s="75">
        <v>-188573</v>
      </c>
      <c r="CA109" s="75">
        <v>-44704</v>
      </c>
      <c r="CB109" s="75">
        <v>6472877</v>
      </c>
      <c r="CC109" s="75">
        <v>297752</v>
      </c>
      <c r="CD109" s="75">
        <v>431625</v>
      </c>
      <c r="CE109" s="75">
        <v>-133873</v>
      </c>
      <c r="CF109" s="75">
        <v>458532</v>
      </c>
      <c r="CG109" s="75">
        <v>-688587</v>
      </c>
      <c r="CH109" s="75">
        <v>96182</v>
      </c>
      <c r="CI109" s="75">
        <v>6770629</v>
      </c>
      <c r="CJ109" s="75">
        <v>57602</v>
      </c>
      <c r="CK109" s="75">
        <v>202574</v>
      </c>
      <c r="CL109" s="75">
        <v>-144972</v>
      </c>
      <c r="CM109" s="68">
        <v>357856</v>
      </c>
      <c r="CN109" s="68">
        <v>-562933</v>
      </c>
      <c r="CO109" s="68">
        <v>60105</v>
      </c>
      <c r="CP109" s="68">
        <v>6828231</v>
      </c>
    </row>
    <row r="110" spans="1:94" s="68" customFormat="1" ht="15.75" hidden="1" customHeight="1" x14ac:dyDescent="0.2">
      <c r="A110" s="75">
        <v>12</v>
      </c>
      <c r="B110" s="75" t="s">
        <v>107</v>
      </c>
      <c r="C110" s="75">
        <v>902609</v>
      </c>
      <c r="D110" s="75">
        <v>194256</v>
      </c>
      <c r="E110" s="75">
        <v>15057</v>
      </c>
      <c r="F110" s="75">
        <v>179199</v>
      </c>
      <c r="G110" s="68">
        <v>5390</v>
      </c>
      <c r="H110" s="68">
        <v>38674</v>
      </c>
      <c r="I110" s="68">
        <v>135134</v>
      </c>
      <c r="J110" s="75">
        <v>1096865</v>
      </c>
      <c r="K110" s="75">
        <v>171023</v>
      </c>
      <c r="L110" s="75">
        <v>107203</v>
      </c>
      <c r="M110" s="75">
        <v>63819</v>
      </c>
      <c r="N110" s="75">
        <v>-966</v>
      </c>
      <c r="O110" s="75">
        <v>27346</v>
      </c>
      <c r="P110" s="68">
        <v>37439</v>
      </c>
      <c r="Q110" s="75">
        <v>1267887</v>
      </c>
      <c r="R110" s="75">
        <v>43386</v>
      </c>
      <c r="S110" s="75">
        <v>80606</v>
      </c>
      <c r="T110" s="75">
        <v>-37220</v>
      </c>
      <c r="U110" s="75">
        <v>-22524</v>
      </c>
      <c r="V110" s="75">
        <v>-29757</v>
      </c>
      <c r="W110" s="75">
        <v>15061</v>
      </c>
      <c r="X110" s="75">
        <v>1311273</v>
      </c>
      <c r="Y110" s="75">
        <v>376848</v>
      </c>
      <c r="Z110" s="75">
        <v>356035</v>
      </c>
      <c r="AA110" s="75">
        <v>20813</v>
      </c>
      <c r="AB110" s="75">
        <v>-10651</v>
      </c>
      <c r="AC110" s="75">
        <v>18509</v>
      </c>
      <c r="AD110" s="75">
        <v>12955</v>
      </c>
      <c r="AE110" s="75">
        <v>1688120</v>
      </c>
      <c r="AF110" s="75">
        <v>325934</v>
      </c>
      <c r="AG110" s="75">
        <v>233025</v>
      </c>
      <c r="AH110" s="75">
        <v>92909</v>
      </c>
      <c r="AI110" s="75">
        <v>8102</v>
      </c>
      <c r="AJ110" s="75">
        <v>37658</v>
      </c>
      <c r="AK110" s="75">
        <v>47150</v>
      </c>
      <c r="AL110" s="75">
        <v>2014055</v>
      </c>
      <c r="AM110" s="75">
        <v>-441664</v>
      </c>
      <c r="AN110" s="75">
        <v>-245720</v>
      </c>
      <c r="AO110" s="75">
        <v>-195944</v>
      </c>
      <c r="AP110" s="75">
        <v>-123000</v>
      </c>
      <c r="AQ110" s="75">
        <v>-57303</v>
      </c>
      <c r="AR110" s="75">
        <v>-15641</v>
      </c>
      <c r="AS110" s="75">
        <v>1572391</v>
      </c>
      <c r="AT110" s="75">
        <v>490868</v>
      </c>
      <c r="AU110" s="75">
        <v>312186</v>
      </c>
      <c r="AV110" s="75">
        <v>178682</v>
      </c>
      <c r="AW110" s="75">
        <v>138189</v>
      </c>
      <c r="AX110" s="75">
        <v>39937</v>
      </c>
      <c r="AY110" s="75">
        <v>556</v>
      </c>
      <c r="AZ110" s="75">
        <v>2063259</v>
      </c>
      <c r="BA110" s="75">
        <v>196861</v>
      </c>
      <c r="BB110" s="75">
        <v>120469</v>
      </c>
      <c r="BC110" s="75">
        <v>76392</v>
      </c>
      <c r="BD110" s="75">
        <v>49150</v>
      </c>
      <c r="BE110" s="75">
        <v>-6496</v>
      </c>
      <c r="BF110" s="75">
        <v>33738</v>
      </c>
      <c r="BG110" s="75">
        <v>2260120</v>
      </c>
      <c r="BH110" s="75">
        <v>110175</v>
      </c>
      <c r="BI110" s="75">
        <v>78415</v>
      </c>
      <c r="BJ110" s="75">
        <v>31760</v>
      </c>
      <c r="BK110" s="75">
        <v>18914</v>
      </c>
      <c r="BL110" s="75">
        <v>3614</v>
      </c>
      <c r="BM110" s="75">
        <v>9231</v>
      </c>
      <c r="BN110" s="75">
        <v>2370294</v>
      </c>
      <c r="BO110" s="75">
        <v>291810</v>
      </c>
      <c r="BP110" s="75">
        <v>144786</v>
      </c>
      <c r="BQ110" s="75">
        <v>147024</v>
      </c>
      <c r="BR110" s="75">
        <v>150280</v>
      </c>
      <c r="BS110" s="75">
        <v>-3090</v>
      </c>
      <c r="BT110" s="75">
        <v>-166</v>
      </c>
      <c r="BU110" s="75">
        <v>2662104</v>
      </c>
      <c r="BV110" s="75">
        <v>71124</v>
      </c>
      <c r="BW110" s="75">
        <v>193866</v>
      </c>
      <c r="BX110" s="75">
        <v>-122742</v>
      </c>
      <c r="BY110" s="75">
        <v>-88270</v>
      </c>
      <c r="BZ110" s="75">
        <v>-26333</v>
      </c>
      <c r="CA110" s="75">
        <v>-8140</v>
      </c>
      <c r="CB110" s="75">
        <v>2733228</v>
      </c>
      <c r="CC110" s="75">
        <v>200402</v>
      </c>
      <c r="CD110" s="75">
        <v>151063</v>
      </c>
      <c r="CE110" s="75">
        <v>49339</v>
      </c>
      <c r="CF110" s="75">
        <v>91258</v>
      </c>
      <c r="CG110" s="75">
        <v>-75915</v>
      </c>
      <c r="CH110" s="75">
        <v>33996</v>
      </c>
      <c r="CI110" s="75">
        <v>2933630</v>
      </c>
      <c r="CJ110" s="75">
        <v>-155685</v>
      </c>
      <c r="CK110" s="75">
        <v>-48606</v>
      </c>
      <c r="CL110" s="75">
        <v>-107079</v>
      </c>
      <c r="CM110" s="68">
        <v>-34628</v>
      </c>
      <c r="CN110" s="68">
        <v>-68380</v>
      </c>
      <c r="CO110" s="68">
        <v>-4070</v>
      </c>
      <c r="CP110" s="68">
        <v>2777945</v>
      </c>
    </row>
    <row r="111" spans="1:94" s="68" customFormat="1" ht="15.75" hidden="1" customHeight="1" x14ac:dyDescent="0.2">
      <c r="A111" s="75">
        <v>13</v>
      </c>
      <c r="B111" s="75" t="s">
        <v>108</v>
      </c>
      <c r="C111" s="75">
        <v>186360</v>
      </c>
      <c r="D111" s="75">
        <v>29541</v>
      </c>
      <c r="E111" s="75">
        <v>-12910</v>
      </c>
      <c r="F111" s="75">
        <v>42451</v>
      </c>
      <c r="G111" s="68" t="s">
        <v>104</v>
      </c>
      <c r="H111" s="68">
        <v>4009</v>
      </c>
      <c r="I111" s="68">
        <v>38442</v>
      </c>
      <c r="J111" s="75">
        <v>215901</v>
      </c>
      <c r="K111" s="75">
        <v>48566</v>
      </c>
      <c r="L111" s="75">
        <v>20523</v>
      </c>
      <c r="M111" s="75">
        <v>28042</v>
      </c>
      <c r="N111" s="75" t="s">
        <v>104</v>
      </c>
      <c r="O111" s="75">
        <v>6326</v>
      </c>
      <c r="P111" s="68">
        <v>21716</v>
      </c>
      <c r="Q111" s="75">
        <v>264467</v>
      </c>
      <c r="R111" s="75">
        <v>9535</v>
      </c>
      <c r="S111" s="75">
        <v>18822</v>
      </c>
      <c r="T111" s="75">
        <v>-9287</v>
      </c>
      <c r="U111" s="75" t="s">
        <v>104</v>
      </c>
      <c r="V111" s="75">
        <v>-9471</v>
      </c>
      <c r="W111" s="75">
        <v>184</v>
      </c>
      <c r="X111" s="75">
        <v>274002</v>
      </c>
      <c r="Y111" s="75">
        <v>114838</v>
      </c>
      <c r="Z111" s="75">
        <v>115742</v>
      </c>
      <c r="AA111" s="75">
        <v>-904</v>
      </c>
      <c r="AB111" s="75" t="s">
        <v>104</v>
      </c>
      <c r="AC111" s="75">
        <v>4367</v>
      </c>
      <c r="AD111" s="75">
        <v>-5272</v>
      </c>
      <c r="AE111" s="75">
        <v>388839</v>
      </c>
      <c r="AF111" s="75">
        <v>-4950</v>
      </c>
      <c r="AG111" s="75">
        <v>15190</v>
      </c>
      <c r="AH111" s="75">
        <v>-20140</v>
      </c>
      <c r="AI111" s="75" t="s">
        <v>104</v>
      </c>
      <c r="AJ111" s="75">
        <v>9733</v>
      </c>
      <c r="AK111" s="75">
        <v>-29873</v>
      </c>
      <c r="AL111" s="75">
        <v>383890</v>
      </c>
      <c r="AM111" s="75">
        <v>-69787</v>
      </c>
      <c r="AN111" s="75">
        <v>-82645</v>
      </c>
      <c r="AO111" s="75">
        <v>12858</v>
      </c>
      <c r="AP111" s="75" t="s">
        <v>104</v>
      </c>
      <c r="AQ111" s="75">
        <v>-6445</v>
      </c>
      <c r="AR111" s="75">
        <v>19303</v>
      </c>
      <c r="AS111" s="75">
        <v>314103</v>
      </c>
      <c r="AT111" s="75">
        <v>123388</v>
      </c>
      <c r="AU111" s="75">
        <v>136127</v>
      </c>
      <c r="AV111" s="75">
        <v>-12739</v>
      </c>
      <c r="AW111" s="75" t="s">
        <v>104</v>
      </c>
      <c r="AX111" s="75">
        <v>8032</v>
      </c>
      <c r="AY111" s="75">
        <v>-20771</v>
      </c>
      <c r="AZ111" s="75">
        <v>437491</v>
      </c>
      <c r="BA111" s="75">
        <v>35319</v>
      </c>
      <c r="BB111" s="75">
        <v>62279</v>
      </c>
      <c r="BC111" s="75">
        <v>-26960</v>
      </c>
      <c r="BD111" s="75" t="s">
        <v>104</v>
      </c>
      <c r="BE111" s="75">
        <v>-3829</v>
      </c>
      <c r="BF111" s="75">
        <v>-23131</v>
      </c>
      <c r="BG111" s="75">
        <v>472810</v>
      </c>
      <c r="BH111" s="75">
        <v>-56179</v>
      </c>
      <c r="BI111" s="75">
        <v>-51256</v>
      </c>
      <c r="BJ111" s="75">
        <v>-4923</v>
      </c>
      <c r="BK111" s="75" t="s">
        <v>104</v>
      </c>
      <c r="BL111" s="75">
        <v>4911</v>
      </c>
      <c r="BM111" s="75">
        <v>-9834</v>
      </c>
      <c r="BN111" s="75">
        <v>416631</v>
      </c>
      <c r="BO111" s="75">
        <v>-1722</v>
      </c>
      <c r="BP111" s="75">
        <v>-8599</v>
      </c>
      <c r="BQ111" s="75">
        <v>6877</v>
      </c>
      <c r="BR111" s="75" t="s">
        <v>104</v>
      </c>
      <c r="BS111" s="75">
        <v>6377</v>
      </c>
      <c r="BT111" s="75">
        <v>500</v>
      </c>
      <c r="BU111" s="75">
        <v>414909</v>
      </c>
      <c r="BV111" s="75">
        <v>34774</v>
      </c>
      <c r="BW111" s="75">
        <v>48761</v>
      </c>
      <c r="BX111" s="75">
        <v>-13987</v>
      </c>
      <c r="BY111" s="75" t="s">
        <v>104</v>
      </c>
      <c r="BZ111" s="75">
        <v>-1912</v>
      </c>
      <c r="CA111" s="75">
        <v>-12075</v>
      </c>
      <c r="CB111" s="75">
        <v>449683</v>
      </c>
      <c r="CC111" s="75">
        <v>-2493</v>
      </c>
      <c r="CD111" s="75">
        <v>11389</v>
      </c>
      <c r="CE111" s="75">
        <v>-13882</v>
      </c>
      <c r="CF111" s="75" t="s">
        <v>104</v>
      </c>
      <c r="CG111" s="75">
        <v>-7683</v>
      </c>
      <c r="CH111" s="75">
        <v>-6199</v>
      </c>
      <c r="CI111" s="75">
        <v>447190</v>
      </c>
      <c r="CJ111" s="75">
        <v>39053</v>
      </c>
      <c r="CK111" s="75">
        <v>42484</v>
      </c>
      <c r="CL111" s="75">
        <v>-3431</v>
      </c>
      <c r="CM111" s="68" t="s">
        <v>104</v>
      </c>
      <c r="CN111" s="68">
        <v>-3431</v>
      </c>
      <c r="CO111" s="68">
        <v>0</v>
      </c>
      <c r="CP111" s="68">
        <v>486243</v>
      </c>
    </row>
    <row r="112" spans="1:94" s="68" customFormat="1" ht="15.75" hidden="1" customHeight="1" x14ac:dyDescent="0.2">
      <c r="A112" s="75">
        <v>14</v>
      </c>
      <c r="B112" s="75" t="s">
        <v>109</v>
      </c>
      <c r="C112" s="75">
        <v>716249</v>
      </c>
      <c r="D112" s="75">
        <v>164714</v>
      </c>
      <c r="E112" s="75">
        <v>27967</v>
      </c>
      <c r="F112" s="75">
        <v>136747</v>
      </c>
      <c r="G112" s="68">
        <v>5390</v>
      </c>
      <c r="H112" s="68">
        <v>34665</v>
      </c>
      <c r="I112" s="68">
        <v>96692</v>
      </c>
      <c r="J112" s="75">
        <v>880963</v>
      </c>
      <c r="K112" s="75">
        <v>122457</v>
      </c>
      <c r="L112" s="75">
        <v>86679</v>
      </c>
      <c r="M112" s="75">
        <v>35778</v>
      </c>
      <c r="N112" s="75">
        <v>-966</v>
      </c>
      <c r="O112" s="75">
        <v>21020</v>
      </c>
      <c r="P112" s="68">
        <v>15724</v>
      </c>
      <c r="Q112" s="75">
        <v>1003420</v>
      </c>
      <c r="R112" s="75">
        <v>33851</v>
      </c>
      <c r="S112" s="75">
        <v>61784</v>
      </c>
      <c r="T112" s="75">
        <v>-27933</v>
      </c>
      <c r="U112" s="75">
        <v>-22524</v>
      </c>
      <c r="V112" s="75">
        <v>-20286</v>
      </c>
      <c r="W112" s="75">
        <v>14877</v>
      </c>
      <c r="X112" s="75">
        <v>1037271</v>
      </c>
      <c r="Y112" s="75">
        <v>262010</v>
      </c>
      <c r="Z112" s="75">
        <v>240293</v>
      </c>
      <c r="AA112" s="75">
        <v>21717</v>
      </c>
      <c r="AB112" s="75">
        <v>-10651</v>
      </c>
      <c r="AC112" s="75">
        <v>14142</v>
      </c>
      <c r="AD112" s="75">
        <v>18226</v>
      </c>
      <c r="AE112" s="75">
        <v>1299281</v>
      </c>
      <c r="AF112" s="75">
        <v>330884</v>
      </c>
      <c r="AG112" s="75">
        <v>217835</v>
      </c>
      <c r="AH112" s="75">
        <v>113049</v>
      </c>
      <c r="AI112" s="75">
        <v>8102</v>
      </c>
      <c r="AJ112" s="75">
        <v>27924</v>
      </c>
      <c r="AK112" s="75">
        <v>77023</v>
      </c>
      <c r="AL112" s="75">
        <v>1630165</v>
      </c>
      <c r="AM112" s="75">
        <v>-371877</v>
      </c>
      <c r="AN112" s="75">
        <v>-163075</v>
      </c>
      <c r="AO112" s="75">
        <v>-208802</v>
      </c>
      <c r="AP112" s="75">
        <v>-123000</v>
      </c>
      <c r="AQ112" s="75">
        <v>-50858</v>
      </c>
      <c r="AR112" s="75">
        <v>-34944</v>
      </c>
      <c r="AS112" s="75">
        <v>1258288</v>
      </c>
      <c r="AT112" s="75">
        <v>367480</v>
      </c>
      <c r="AU112" s="75">
        <v>176059</v>
      </c>
      <c r="AV112" s="75">
        <v>191421</v>
      </c>
      <c r="AW112" s="75">
        <v>138189</v>
      </c>
      <c r="AX112" s="75">
        <v>31905</v>
      </c>
      <c r="AY112" s="75">
        <v>21327</v>
      </c>
      <c r="AZ112" s="75">
        <v>1625768</v>
      </c>
      <c r="BA112" s="75">
        <v>161542</v>
      </c>
      <c r="BB112" s="75">
        <v>58190</v>
      </c>
      <c r="BC112" s="75">
        <v>103352</v>
      </c>
      <c r="BD112" s="75">
        <v>49150</v>
      </c>
      <c r="BE112" s="75">
        <v>-2667</v>
      </c>
      <c r="BF112" s="75">
        <v>56869</v>
      </c>
      <c r="BG112" s="75">
        <v>1787310</v>
      </c>
      <c r="BH112" s="75">
        <v>166353</v>
      </c>
      <c r="BI112" s="75">
        <v>129671</v>
      </c>
      <c r="BJ112" s="75">
        <v>36682</v>
      </c>
      <c r="BK112" s="75">
        <v>18914</v>
      </c>
      <c r="BL112" s="75">
        <v>-1297</v>
      </c>
      <c r="BM112" s="75">
        <v>19065</v>
      </c>
      <c r="BN112" s="75">
        <v>1953663</v>
      </c>
      <c r="BO112" s="75">
        <v>293532</v>
      </c>
      <c r="BP112" s="75">
        <v>153385</v>
      </c>
      <c r="BQ112" s="75">
        <v>140147</v>
      </c>
      <c r="BR112" s="75">
        <v>150280</v>
      </c>
      <c r="BS112" s="75">
        <v>-9467</v>
      </c>
      <c r="BT112" s="75">
        <v>-666</v>
      </c>
      <c r="BU112" s="75">
        <v>2247195</v>
      </c>
      <c r="BV112" s="75">
        <v>36349</v>
      </c>
      <c r="BW112" s="75">
        <v>145105</v>
      </c>
      <c r="BX112" s="75">
        <v>-108756</v>
      </c>
      <c r="BY112" s="75">
        <v>-88270</v>
      </c>
      <c r="BZ112" s="75">
        <v>-24421</v>
      </c>
      <c r="CA112" s="75">
        <v>3934</v>
      </c>
      <c r="CB112" s="75">
        <v>2283544</v>
      </c>
      <c r="CC112" s="75">
        <v>202896</v>
      </c>
      <c r="CD112" s="75">
        <v>139674</v>
      </c>
      <c r="CE112" s="75">
        <v>63222</v>
      </c>
      <c r="CF112" s="75">
        <v>91258</v>
      </c>
      <c r="CG112" s="75">
        <v>-68232</v>
      </c>
      <c r="CH112" s="75">
        <v>40196</v>
      </c>
      <c r="CI112" s="75">
        <v>2486440</v>
      </c>
      <c r="CJ112" s="75">
        <v>-194738</v>
      </c>
      <c r="CK112" s="75">
        <v>-91090</v>
      </c>
      <c r="CL112" s="75">
        <v>-103648</v>
      </c>
      <c r="CM112" s="68">
        <v>-34628</v>
      </c>
      <c r="CN112" s="68">
        <v>-64950</v>
      </c>
      <c r="CO112" s="68">
        <v>-4070</v>
      </c>
      <c r="CP112" s="68">
        <v>2291702</v>
      </c>
    </row>
    <row r="113" spans="1:94" s="68" customFormat="1" ht="15.75" hidden="1" customHeight="1" x14ac:dyDescent="0.2">
      <c r="A113" s="75">
        <v>15</v>
      </c>
      <c r="B113" s="75" t="s">
        <v>110</v>
      </c>
      <c r="C113" s="75" t="s">
        <v>94</v>
      </c>
      <c r="D113" s="75" t="s">
        <v>94</v>
      </c>
      <c r="E113" s="75" t="s">
        <v>94</v>
      </c>
      <c r="F113" s="75" t="s">
        <v>94</v>
      </c>
      <c r="G113" s="68" t="s">
        <v>94</v>
      </c>
      <c r="H113" s="68" t="s">
        <v>94</v>
      </c>
      <c r="I113" s="68" t="s">
        <v>94</v>
      </c>
      <c r="J113" s="75" t="s">
        <v>94</v>
      </c>
      <c r="K113" s="75" t="s">
        <v>94</v>
      </c>
      <c r="L113" s="75" t="s">
        <v>94</v>
      </c>
      <c r="M113" s="75" t="s">
        <v>94</v>
      </c>
      <c r="N113" s="75" t="s">
        <v>94</v>
      </c>
      <c r="O113" s="75" t="s">
        <v>94</v>
      </c>
      <c r="P113" s="68" t="s">
        <v>94</v>
      </c>
      <c r="Q113" s="75" t="s">
        <v>94</v>
      </c>
      <c r="R113" s="75">
        <v>1190029</v>
      </c>
      <c r="S113" s="75" t="s">
        <v>96</v>
      </c>
      <c r="T113" s="75" t="s">
        <v>96</v>
      </c>
      <c r="U113" s="75" t="s">
        <v>96</v>
      </c>
      <c r="V113" s="75" t="s">
        <v>96</v>
      </c>
      <c r="W113" s="75" t="s">
        <v>96</v>
      </c>
      <c r="X113" s="75">
        <v>1190029</v>
      </c>
      <c r="Y113" s="75">
        <v>48966</v>
      </c>
      <c r="Z113" s="75" t="s">
        <v>96</v>
      </c>
      <c r="AA113" s="75" t="s">
        <v>96</v>
      </c>
      <c r="AB113" s="75" t="s">
        <v>96</v>
      </c>
      <c r="AC113" s="75" t="s">
        <v>96</v>
      </c>
      <c r="AD113" s="75" t="s">
        <v>96</v>
      </c>
      <c r="AE113" s="75">
        <v>1238995</v>
      </c>
      <c r="AF113" s="75">
        <v>1320337</v>
      </c>
      <c r="AG113" s="75" t="s">
        <v>96</v>
      </c>
      <c r="AH113" s="75" t="s">
        <v>96</v>
      </c>
      <c r="AI113" s="75" t="s">
        <v>96</v>
      </c>
      <c r="AJ113" s="75" t="s">
        <v>96</v>
      </c>
      <c r="AK113" s="75" t="s">
        <v>96</v>
      </c>
      <c r="AL113" s="75">
        <v>2559332</v>
      </c>
      <c r="AM113" s="75">
        <v>3568118</v>
      </c>
      <c r="AN113" s="75" t="s">
        <v>96</v>
      </c>
      <c r="AO113" s="75" t="s">
        <v>96</v>
      </c>
      <c r="AP113" s="75" t="s">
        <v>96</v>
      </c>
      <c r="AQ113" s="75" t="s">
        <v>96</v>
      </c>
      <c r="AR113" s="75" t="s">
        <v>96</v>
      </c>
      <c r="AS113" s="75">
        <v>6127450</v>
      </c>
      <c r="AT113" s="75">
        <v>-2637671</v>
      </c>
      <c r="AU113" s="75" t="s">
        <v>96</v>
      </c>
      <c r="AV113" s="75" t="s">
        <v>96</v>
      </c>
      <c r="AW113" s="75" t="s">
        <v>96</v>
      </c>
      <c r="AX113" s="75" t="s">
        <v>96</v>
      </c>
      <c r="AY113" s="75" t="s">
        <v>96</v>
      </c>
      <c r="AZ113" s="75">
        <v>3489779</v>
      </c>
      <c r="BA113" s="75">
        <v>162534</v>
      </c>
      <c r="BB113" s="75" t="s">
        <v>96</v>
      </c>
      <c r="BC113" s="75" t="s">
        <v>96</v>
      </c>
      <c r="BD113" s="75" t="s">
        <v>96</v>
      </c>
      <c r="BE113" s="75" t="s">
        <v>96</v>
      </c>
      <c r="BF113" s="75" t="s">
        <v>96</v>
      </c>
      <c r="BG113" s="75">
        <v>3652313</v>
      </c>
      <c r="BH113" s="75">
        <v>1064265</v>
      </c>
      <c r="BI113" s="75" t="s">
        <v>96</v>
      </c>
      <c r="BJ113" s="75" t="s">
        <v>96</v>
      </c>
      <c r="BK113" s="75" t="s">
        <v>96</v>
      </c>
      <c r="BL113" s="75" t="s">
        <v>96</v>
      </c>
      <c r="BM113" s="75" t="s">
        <v>96</v>
      </c>
      <c r="BN113" s="75">
        <v>4716578</v>
      </c>
      <c r="BO113" s="75">
        <v>-1096817</v>
      </c>
      <c r="BP113" s="75" t="s">
        <v>96</v>
      </c>
      <c r="BQ113" s="75" t="s">
        <v>96</v>
      </c>
      <c r="BR113" s="75" t="s">
        <v>96</v>
      </c>
      <c r="BS113" s="75" t="s">
        <v>96</v>
      </c>
      <c r="BT113" s="75" t="s">
        <v>96</v>
      </c>
      <c r="BU113" s="75">
        <v>3619761</v>
      </c>
      <c r="BV113" s="75">
        <v>-602661</v>
      </c>
      <c r="BW113" s="75" t="s">
        <v>96</v>
      </c>
      <c r="BX113" s="75" t="s">
        <v>96</v>
      </c>
      <c r="BY113" s="75" t="s">
        <v>96</v>
      </c>
      <c r="BZ113" s="75" t="s">
        <v>96</v>
      </c>
      <c r="CA113" s="75" t="s">
        <v>96</v>
      </c>
      <c r="CB113" s="75">
        <v>3017100</v>
      </c>
      <c r="CC113" s="75">
        <v>197009</v>
      </c>
      <c r="CD113" s="75" t="s">
        <v>96</v>
      </c>
      <c r="CE113" s="75" t="s">
        <v>96</v>
      </c>
      <c r="CF113" s="75" t="s">
        <v>96</v>
      </c>
      <c r="CG113" s="75" t="s">
        <v>96</v>
      </c>
      <c r="CH113" s="75" t="s">
        <v>96</v>
      </c>
      <c r="CI113" s="75">
        <v>3214109</v>
      </c>
      <c r="CJ113" s="75">
        <v>-818756</v>
      </c>
      <c r="CK113" s="75" t="s">
        <v>96</v>
      </c>
      <c r="CL113" s="75" t="s">
        <v>96</v>
      </c>
      <c r="CM113" s="68" t="s">
        <v>96</v>
      </c>
      <c r="CN113" s="68" t="s">
        <v>96</v>
      </c>
      <c r="CO113" s="68" t="s">
        <v>96</v>
      </c>
      <c r="CP113" s="68">
        <v>2395353</v>
      </c>
    </row>
    <row r="114" spans="1:94" s="68" customFormat="1" ht="15.75" hidden="1" customHeight="1" x14ac:dyDescent="0.2">
      <c r="A114" s="75">
        <v>16</v>
      </c>
      <c r="B114" s="75" t="s">
        <v>111</v>
      </c>
      <c r="C114" s="75" t="s">
        <v>94</v>
      </c>
      <c r="D114" s="75" t="s">
        <v>94</v>
      </c>
      <c r="E114" s="75" t="s">
        <v>94</v>
      </c>
      <c r="F114" s="75" t="s">
        <v>94</v>
      </c>
      <c r="G114" s="68" t="s">
        <v>94</v>
      </c>
      <c r="H114" s="68" t="s">
        <v>94</v>
      </c>
      <c r="I114" s="68" t="s">
        <v>94</v>
      </c>
      <c r="J114" s="75" t="s">
        <v>94</v>
      </c>
      <c r="K114" s="75" t="s">
        <v>94</v>
      </c>
      <c r="L114" s="75" t="s">
        <v>94</v>
      </c>
      <c r="M114" s="75" t="s">
        <v>94</v>
      </c>
      <c r="N114" s="75" t="s">
        <v>94</v>
      </c>
      <c r="O114" s="75" t="s">
        <v>94</v>
      </c>
      <c r="P114" s="68" t="s">
        <v>94</v>
      </c>
      <c r="Q114" s="75" t="s">
        <v>94</v>
      </c>
      <c r="R114" s="75">
        <v>1171172</v>
      </c>
      <c r="S114" s="75" t="s">
        <v>96</v>
      </c>
      <c r="T114" s="75" t="s">
        <v>96</v>
      </c>
      <c r="U114" s="75" t="s">
        <v>96</v>
      </c>
      <c r="V114" s="75" t="s">
        <v>96</v>
      </c>
      <c r="W114" s="75" t="s">
        <v>96</v>
      </c>
      <c r="X114" s="75">
        <v>1171172</v>
      </c>
      <c r="Y114" s="75">
        <v>42182</v>
      </c>
      <c r="Z114" s="75" t="s">
        <v>96</v>
      </c>
      <c r="AA114" s="75" t="s">
        <v>96</v>
      </c>
      <c r="AB114" s="75" t="s">
        <v>96</v>
      </c>
      <c r="AC114" s="75" t="s">
        <v>96</v>
      </c>
      <c r="AD114" s="75" t="s">
        <v>96</v>
      </c>
      <c r="AE114" s="75">
        <v>1213354</v>
      </c>
      <c r="AF114" s="75">
        <v>1312721</v>
      </c>
      <c r="AG114" s="75" t="s">
        <v>96</v>
      </c>
      <c r="AH114" s="75" t="s">
        <v>96</v>
      </c>
      <c r="AI114" s="75" t="s">
        <v>96</v>
      </c>
      <c r="AJ114" s="75" t="s">
        <v>96</v>
      </c>
      <c r="AK114" s="75" t="s">
        <v>96</v>
      </c>
      <c r="AL114" s="75">
        <v>2526075</v>
      </c>
      <c r="AM114" s="75">
        <v>3539099</v>
      </c>
      <c r="AN114" s="75" t="s">
        <v>96</v>
      </c>
      <c r="AO114" s="75" t="s">
        <v>96</v>
      </c>
      <c r="AP114" s="75" t="s">
        <v>96</v>
      </c>
      <c r="AQ114" s="75" t="s">
        <v>96</v>
      </c>
      <c r="AR114" s="75" t="s">
        <v>96</v>
      </c>
      <c r="AS114" s="75">
        <v>6065174</v>
      </c>
      <c r="AT114" s="75">
        <v>-2604478</v>
      </c>
      <c r="AU114" s="75" t="s">
        <v>96</v>
      </c>
      <c r="AV114" s="75" t="s">
        <v>96</v>
      </c>
      <c r="AW114" s="75" t="s">
        <v>96</v>
      </c>
      <c r="AX114" s="75" t="s">
        <v>96</v>
      </c>
      <c r="AY114" s="75" t="s">
        <v>96</v>
      </c>
      <c r="AZ114" s="75">
        <v>3460696</v>
      </c>
      <c r="BA114" s="75">
        <v>161105</v>
      </c>
      <c r="BB114" s="75" t="s">
        <v>96</v>
      </c>
      <c r="BC114" s="75" t="s">
        <v>96</v>
      </c>
      <c r="BD114" s="75" t="s">
        <v>96</v>
      </c>
      <c r="BE114" s="75" t="s">
        <v>96</v>
      </c>
      <c r="BF114" s="75" t="s">
        <v>96</v>
      </c>
      <c r="BG114" s="75">
        <v>3621801</v>
      </c>
      <c r="BH114" s="75">
        <v>1046726</v>
      </c>
      <c r="BI114" s="75" t="s">
        <v>96</v>
      </c>
      <c r="BJ114" s="75" t="s">
        <v>96</v>
      </c>
      <c r="BK114" s="75" t="s">
        <v>96</v>
      </c>
      <c r="BL114" s="75" t="s">
        <v>96</v>
      </c>
      <c r="BM114" s="75" t="s">
        <v>96</v>
      </c>
      <c r="BN114" s="75">
        <v>4668527</v>
      </c>
      <c r="BO114" s="75">
        <v>-1082746</v>
      </c>
      <c r="BP114" s="75" t="s">
        <v>96</v>
      </c>
      <c r="BQ114" s="75" t="s">
        <v>96</v>
      </c>
      <c r="BR114" s="75" t="s">
        <v>96</v>
      </c>
      <c r="BS114" s="75" t="s">
        <v>96</v>
      </c>
      <c r="BT114" s="75" t="s">
        <v>96</v>
      </c>
      <c r="BU114" s="75">
        <v>3585781</v>
      </c>
      <c r="BV114" s="75">
        <v>-605469</v>
      </c>
      <c r="BW114" s="75" t="s">
        <v>96</v>
      </c>
      <c r="BX114" s="75" t="s">
        <v>96</v>
      </c>
      <c r="BY114" s="75" t="s">
        <v>96</v>
      </c>
      <c r="BZ114" s="75" t="s">
        <v>96</v>
      </c>
      <c r="CA114" s="75" t="s">
        <v>96</v>
      </c>
      <c r="CB114" s="75">
        <v>2980312</v>
      </c>
      <c r="CC114" s="75">
        <v>163675</v>
      </c>
      <c r="CD114" s="75" t="s">
        <v>96</v>
      </c>
      <c r="CE114" s="75" t="s">
        <v>96</v>
      </c>
      <c r="CF114" s="75" t="s">
        <v>96</v>
      </c>
      <c r="CG114" s="75" t="s">
        <v>96</v>
      </c>
      <c r="CH114" s="75" t="s">
        <v>96</v>
      </c>
      <c r="CI114" s="75">
        <v>3143987</v>
      </c>
      <c r="CJ114" s="75">
        <v>-797279</v>
      </c>
      <c r="CK114" s="75" t="s">
        <v>96</v>
      </c>
      <c r="CL114" s="75" t="s">
        <v>96</v>
      </c>
      <c r="CM114" s="68" t="s">
        <v>96</v>
      </c>
      <c r="CN114" s="68" t="s">
        <v>96</v>
      </c>
      <c r="CO114" s="68" t="s">
        <v>96</v>
      </c>
      <c r="CP114" s="68">
        <v>2346708</v>
      </c>
    </row>
    <row r="115" spans="1:94" s="68" customFormat="1" ht="15.75" hidden="1" customHeight="1" x14ac:dyDescent="0.2">
      <c r="A115" s="75">
        <v>17</v>
      </c>
      <c r="B115" s="75" t="s">
        <v>112</v>
      </c>
      <c r="C115" s="75" t="s">
        <v>94</v>
      </c>
      <c r="D115" s="75" t="s">
        <v>94</v>
      </c>
      <c r="E115" s="75" t="s">
        <v>94</v>
      </c>
      <c r="F115" s="75" t="s">
        <v>94</v>
      </c>
      <c r="G115" s="68" t="s">
        <v>94</v>
      </c>
      <c r="H115" s="68" t="s">
        <v>94</v>
      </c>
      <c r="I115" s="68" t="s">
        <v>94</v>
      </c>
      <c r="J115" s="75" t="s">
        <v>94</v>
      </c>
      <c r="K115" s="75" t="s">
        <v>94</v>
      </c>
      <c r="L115" s="75" t="s">
        <v>94</v>
      </c>
      <c r="M115" s="75" t="s">
        <v>94</v>
      </c>
      <c r="N115" s="75" t="s">
        <v>94</v>
      </c>
      <c r="O115" s="75" t="s">
        <v>94</v>
      </c>
      <c r="P115" s="68" t="s">
        <v>94</v>
      </c>
      <c r="Q115" s="75" t="s">
        <v>94</v>
      </c>
      <c r="R115" s="75">
        <v>853993</v>
      </c>
      <c r="S115" s="75" t="s">
        <v>96</v>
      </c>
      <c r="T115" s="75" t="s">
        <v>96</v>
      </c>
      <c r="U115" s="75" t="s">
        <v>96</v>
      </c>
      <c r="V115" s="75" t="s">
        <v>96</v>
      </c>
      <c r="W115" s="75" t="s">
        <v>96</v>
      </c>
      <c r="X115" s="75">
        <v>853993</v>
      </c>
      <c r="Y115" s="75">
        <v>-60936</v>
      </c>
      <c r="Z115" s="75" t="s">
        <v>96</v>
      </c>
      <c r="AA115" s="75" t="s">
        <v>96</v>
      </c>
      <c r="AB115" s="75" t="s">
        <v>96</v>
      </c>
      <c r="AC115" s="75" t="s">
        <v>96</v>
      </c>
      <c r="AD115" s="75" t="s">
        <v>96</v>
      </c>
      <c r="AE115" s="75">
        <v>793057</v>
      </c>
      <c r="AF115" s="75">
        <v>670029</v>
      </c>
      <c r="AG115" s="75" t="s">
        <v>96</v>
      </c>
      <c r="AH115" s="75" t="s">
        <v>96</v>
      </c>
      <c r="AI115" s="75" t="s">
        <v>96</v>
      </c>
      <c r="AJ115" s="75" t="s">
        <v>96</v>
      </c>
      <c r="AK115" s="75" t="s">
        <v>96</v>
      </c>
      <c r="AL115" s="75">
        <v>1463086</v>
      </c>
      <c r="AM115" s="75">
        <v>2590270</v>
      </c>
      <c r="AN115" s="75" t="s">
        <v>96</v>
      </c>
      <c r="AO115" s="75" t="s">
        <v>96</v>
      </c>
      <c r="AP115" s="75" t="s">
        <v>96</v>
      </c>
      <c r="AQ115" s="75" t="s">
        <v>96</v>
      </c>
      <c r="AR115" s="75" t="s">
        <v>96</v>
      </c>
      <c r="AS115" s="75">
        <v>4053356</v>
      </c>
      <c r="AT115" s="75">
        <v>-1456531</v>
      </c>
      <c r="AU115" s="75" t="s">
        <v>96</v>
      </c>
      <c r="AV115" s="75" t="s">
        <v>96</v>
      </c>
      <c r="AW115" s="75" t="s">
        <v>96</v>
      </c>
      <c r="AX115" s="75" t="s">
        <v>96</v>
      </c>
      <c r="AY115" s="75" t="s">
        <v>96</v>
      </c>
      <c r="AZ115" s="75">
        <v>2596825</v>
      </c>
      <c r="BA115" s="75">
        <v>247701</v>
      </c>
      <c r="BB115" s="75" t="s">
        <v>96</v>
      </c>
      <c r="BC115" s="75" t="s">
        <v>96</v>
      </c>
      <c r="BD115" s="75" t="s">
        <v>96</v>
      </c>
      <c r="BE115" s="75" t="s">
        <v>96</v>
      </c>
      <c r="BF115" s="75" t="s">
        <v>96</v>
      </c>
      <c r="BG115" s="75">
        <v>2844526</v>
      </c>
      <c r="BH115" s="75">
        <v>1017055</v>
      </c>
      <c r="BI115" s="75" t="s">
        <v>96</v>
      </c>
      <c r="BJ115" s="75" t="s">
        <v>96</v>
      </c>
      <c r="BK115" s="75" t="s">
        <v>96</v>
      </c>
      <c r="BL115" s="75" t="s">
        <v>96</v>
      </c>
      <c r="BM115" s="75" t="s">
        <v>96</v>
      </c>
      <c r="BN115" s="75">
        <v>3861581</v>
      </c>
      <c r="BO115" s="75">
        <v>-888336</v>
      </c>
      <c r="BP115" s="75" t="s">
        <v>96</v>
      </c>
      <c r="BQ115" s="75" t="s">
        <v>96</v>
      </c>
      <c r="BR115" s="75" t="s">
        <v>96</v>
      </c>
      <c r="BS115" s="75" t="s">
        <v>96</v>
      </c>
      <c r="BT115" s="75" t="s">
        <v>96</v>
      </c>
      <c r="BU115" s="75">
        <v>2973245</v>
      </c>
      <c r="BV115" s="75">
        <v>-584835</v>
      </c>
      <c r="BW115" s="75" t="s">
        <v>96</v>
      </c>
      <c r="BX115" s="75" t="s">
        <v>96</v>
      </c>
      <c r="BY115" s="75" t="s">
        <v>96</v>
      </c>
      <c r="BZ115" s="75" t="s">
        <v>96</v>
      </c>
      <c r="CA115" s="75" t="s">
        <v>96</v>
      </c>
      <c r="CB115" s="75">
        <v>2388410</v>
      </c>
      <c r="CC115" s="75">
        <v>62681</v>
      </c>
      <c r="CD115" s="75" t="s">
        <v>96</v>
      </c>
      <c r="CE115" s="75" t="s">
        <v>96</v>
      </c>
      <c r="CF115" s="75" t="s">
        <v>96</v>
      </c>
      <c r="CG115" s="75" t="s">
        <v>96</v>
      </c>
      <c r="CH115" s="75" t="s">
        <v>96</v>
      </c>
      <c r="CI115" s="75">
        <v>2451091</v>
      </c>
      <c r="CJ115" s="75">
        <v>-643737</v>
      </c>
      <c r="CK115" s="75" t="s">
        <v>96</v>
      </c>
      <c r="CL115" s="75" t="s">
        <v>96</v>
      </c>
      <c r="CM115" s="68" t="s">
        <v>96</v>
      </c>
      <c r="CN115" s="68" t="s">
        <v>96</v>
      </c>
      <c r="CO115" s="68" t="s">
        <v>96</v>
      </c>
      <c r="CP115" s="68">
        <v>1807354</v>
      </c>
    </row>
    <row r="116" spans="1:94" s="68" customFormat="1" ht="15.75" hidden="1" customHeight="1" x14ac:dyDescent="0.2">
      <c r="A116" s="75">
        <v>18</v>
      </c>
      <c r="B116" s="75" t="s">
        <v>113</v>
      </c>
      <c r="C116" s="75" t="s">
        <v>94</v>
      </c>
      <c r="D116" s="75" t="s">
        <v>94</v>
      </c>
      <c r="E116" s="75" t="s">
        <v>94</v>
      </c>
      <c r="F116" s="75" t="s">
        <v>94</v>
      </c>
      <c r="G116" s="68" t="s">
        <v>94</v>
      </c>
      <c r="H116" s="68" t="s">
        <v>94</v>
      </c>
      <c r="I116" s="68" t="s">
        <v>94</v>
      </c>
      <c r="J116" s="75" t="s">
        <v>94</v>
      </c>
      <c r="K116" s="75" t="s">
        <v>94</v>
      </c>
      <c r="L116" s="75" t="s">
        <v>94</v>
      </c>
      <c r="M116" s="75" t="s">
        <v>94</v>
      </c>
      <c r="N116" s="75" t="s">
        <v>94</v>
      </c>
      <c r="O116" s="75" t="s">
        <v>94</v>
      </c>
      <c r="P116" s="68" t="s">
        <v>94</v>
      </c>
      <c r="Q116" s="75" t="s">
        <v>94</v>
      </c>
      <c r="R116" s="75">
        <v>147057</v>
      </c>
      <c r="S116" s="75" t="s">
        <v>96</v>
      </c>
      <c r="T116" s="75" t="s">
        <v>96</v>
      </c>
      <c r="U116" s="75" t="s">
        <v>96</v>
      </c>
      <c r="V116" s="75" t="s">
        <v>96</v>
      </c>
      <c r="W116" s="75" t="s">
        <v>96</v>
      </c>
      <c r="X116" s="75">
        <v>147057</v>
      </c>
      <c r="Y116" s="75">
        <v>29210</v>
      </c>
      <c r="Z116" s="75" t="s">
        <v>96</v>
      </c>
      <c r="AA116" s="75" t="s">
        <v>96</v>
      </c>
      <c r="AB116" s="75" t="s">
        <v>96</v>
      </c>
      <c r="AC116" s="75" t="s">
        <v>96</v>
      </c>
      <c r="AD116" s="75" t="s">
        <v>96</v>
      </c>
      <c r="AE116" s="75">
        <v>176267</v>
      </c>
      <c r="AF116" s="75">
        <v>114676</v>
      </c>
      <c r="AG116" s="75" t="s">
        <v>96</v>
      </c>
      <c r="AH116" s="75" t="s">
        <v>96</v>
      </c>
      <c r="AI116" s="75" t="s">
        <v>96</v>
      </c>
      <c r="AJ116" s="75" t="s">
        <v>96</v>
      </c>
      <c r="AK116" s="75" t="s">
        <v>96</v>
      </c>
      <c r="AL116" s="75">
        <v>290943</v>
      </c>
      <c r="AM116" s="75">
        <v>206291</v>
      </c>
      <c r="AN116" s="75" t="s">
        <v>96</v>
      </c>
      <c r="AO116" s="75" t="s">
        <v>96</v>
      </c>
      <c r="AP116" s="75" t="s">
        <v>96</v>
      </c>
      <c r="AQ116" s="75" t="s">
        <v>96</v>
      </c>
      <c r="AR116" s="75" t="s">
        <v>96</v>
      </c>
      <c r="AS116" s="75">
        <v>497234</v>
      </c>
      <c r="AT116" s="75">
        <v>-219847</v>
      </c>
      <c r="AU116" s="75" t="s">
        <v>96</v>
      </c>
      <c r="AV116" s="75" t="s">
        <v>96</v>
      </c>
      <c r="AW116" s="75" t="s">
        <v>96</v>
      </c>
      <c r="AX116" s="75" t="s">
        <v>96</v>
      </c>
      <c r="AY116" s="75" t="s">
        <v>96</v>
      </c>
      <c r="AZ116" s="75">
        <v>277387</v>
      </c>
      <c r="BA116" s="75">
        <v>52911</v>
      </c>
      <c r="BB116" s="75" t="s">
        <v>96</v>
      </c>
      <c r="BC116" s="75" t="s">
        <v>96</v>
      </c>
      <c r="BD116" s="75" t="s">
        <v>96</v>
      </c>
      <c r="BE116" s="75" t="s">
        <v>96</v>
      </c>
      <c r="BF116" s="75" t="s">
        <v>96</v>
      </c>
      <c r="BG116" s="75">
        <v>330298</v>
      </c>
      <c r="BH116" s="75">
        <v>-6885</v>
      </c>
      <c r="BI116" s="75" t="s">
        <v>96</v>
      </c>
      <c r="BJ116" s="75" t="s">
        <v>96</v>
      </c>
      <c r="BK116" s="75" t="s">
        <v>96</v>
      </c>
      <c r="BL116" s="75" t="s">
        <v>96</v>
      </c>
      <c r="BM116" s="75" t="s">
        <v>96</v>
      </c>
      <c r="BN116" s="75">
        <v>323413</v>
      </c>
      <c r="BO116" s="75">
        <v>-43196</v>
      </c>
      <c r="BP116" s="75" t="s">
        <v>96</v>
      </c>
      <c r="BQ116" s="75" t="s">
        <v>96</v>
      </c>
      <c r="BR116" s="75" t="s">
        <v>96</v>
      </c>
      <c r="BS116" s="75" t="s">
        <v>96</v>
      </c>
      <c r="BT116" s="75" t="s">
        <v>96</v>
      </c>
      <c r="BU116" s="75">
        <v>280217</v>
      </c>
      <c r="BV116" s="75">
        <v>27755</v>
      </c>
      <c r="BW116" s="75" t="s">
        <v>96</v>
      </c>
      <c r="BX116" s="75" t="s">
        <v>96</v>
      </c>
      <c r="BY116" s="75" t="s">
        <v>96</v>
      </c>
      <c r="BZ116" s="75" t="s">
        <v>96</v>
      </c>
      <c r="CA116" s="75" t="s">
        <v>96</v>
      </c>
      <c r="CB116" s="75">
        <v>307972</v>
      </c>
      <c r="CC116" s="75">
        <v>107474</v>
      </c>
      <c r="CD116" s="75" t="s">
        <v>96</v>
      </c>
      <c r="CE116" s="75" t="s">
        <v>96</v>
      </c>
      <c r="CF116" s="75" t="s">
        <v>96</v>
      </c>
      <c r="CG116" s="75" t="s">
        <v>96</v>
      </c>
      <c r="CH116" s="75" t="s">
        <v>96</v>
      </c>
      <c r="CI116" s="75">
        <v>415446</v>
      </c>
      <c r="CJ116" s="75">
        <v>-73157</v>
      </c>
      <c r="CK116" s="75" t="s">
        <v>96</v>
      </c>
      <c r="CL116" s="75" t="s">
        <v>96</v>
      </c>
      <c r="CM116" s="68" t="s">
        <v>96</v>
      </c>
      <c r="CN116" s="68" t="s">
        <v>96</v>
      </c>
      <c r="CO116" s="68" t="s">
        <v>96</v>
      </c>
      <c r="CP116" s="68">
        <v>342289</v>
      </c>
    </row>
    <row r="117" spans="1:94" s="68" customFormat="1" ht="15.75" hidden="1" customHeight="1" x14ac:dyDescent="0.2">
      <c r="A117" s="75">
        <v>19</v>
      </c>
      <c r="B117" s="75" t="s">
        <v>114</v>
      </c>
      <c r="C117" s="75" t="s">
        <v>94</v>
      </c>
      <c r="D117" s="75" t="s">
        <v>94</v>
      </c>
      <c r="E117" s="75" t="s">
        <v>94</v>
      </c>
      <c r="F117" s="75" t="s">
        <v>94</v>
      </c>
      <c r="G117" s="68" t="s">
        <v>94</v>
      </c>
      <c r="H117" s="68" t="s">
        <v>94</v>
      </c>
      <c r="I117" s="68" t="s">
        <v>94</v>
      </c>
      <c r="J117" s="75" t="s">
        <v>94</v>
      </c>
      <c r="K117" s="75" t="s">
        <v>94</v>
      </c>
      <c r="L117" s="75" t="s">
        <v>94</v>
      </c>
      <c r="M117" s="75" t="s">
        <v>94</v>
      </c>
      <c r="N117" s="75" t="s">
        <v>94</v>
      </c>
      <c r="O117" s="75" t="s">
        <v>94</v>
      </c>
      <c r="P117" s="68" t="s">
        <v>94</v>
      </c>
      <c r="Q117" s="75" t="s">
        <v>94</v>
      </c>
      <c r="R117" s="75">
        <v>170122</v>
      </c>
      <c r="S117" s="75" t="s">
        <v>96</v>
      </c>
      <c r="T117" s="75" t="s">
        <v>96</v>
      </c>
      <c r="U117" s="75" t="s">
        <v>96</v>
      </c>
      <c r="V117" s="75" t="s">
        <v>96</v>
      </c>
      <c r="W117" s="75" t="s">
        <v>96</v>
      </c>
      <c r="X117" s="75">
        <v>170122</v>
      </c>
      <c r="Y117" s="75">
        <v>73908</v>
      </c>
      <c r="Z117" s="75" t="s">
        <v>96</v>
      </c>
      <c r="AA117" s="75" t="s">
        <v>96</v>
      </c>
      <c r="AB117" s="75" t="s">
        <v>96</v>
      </c>
      <c r="AC117" s="75" t="s">
        <v>96</v>
      </c>
      <c r="AD117" s="75" t="s">
        <v>96</v>
      </c>
      <c r="AE117" s="75">
        <v>244030</v>
      </c>
      <c r="AF117" s="75">
        <v>528016</v>
      </c>
      <c r="AG117" s="75" t="s">
        <v>96</v>
      </c>
      <c r="AH117" s="75" t="s">
        <v>96</v>
      </c>
      <c r="AI117" s="75" t="s">
        <v>96</v>
      </c>
      <c r="AJ117" s="75" t="s">
        <v>96</v>
      </c>
      <c r="AK117" s="75" t="s">
        <v>96</v>
      </c>
      <c r="AL117" s="75">
        <v>772046</v>
      </c>
      <c r="AM117" s="75">
        <v>742538</v>
      </c>
      <c r="AN117" s="75" t="s">
        <v>96</v>
      </c>
      <c r="AO117" s="75" t="s">
        <v>96</v>
      </c>
      <c r="AP117" s="75" t="s">
        <v>96</v>
      </c>
      <c r="AQ117" s="75" t="s">
        <v>96</v>
      </c>
      <c r="AR117" s="75" t="s">
        <v>96</v>
      </c>
      <c r="AS117" s="75">
        <v>1514584</v>
      </c>
      <c r="AT117" s="75">
        <v>-928100</v>
      </c>
      <c r="AU117" s="75" t="s">
        <v>96</v>
      </c>
      <c r="AV117" s="75" t="s">
        <v>96</v>
      </c>
      <c r="AW117" s="75" t="s">
        <v>96</v>
      </c>
      <c r="AX117" s="75" t="s">
        <v>96</v>
      </c>
      <c r="AY117" s="75" t="s">
        <v>96</v>
      </c>
      <c r="AZ117" s="75">
        <v>586484</v>
      </c>
      <c r="BA117" s="75">
        <v>-139507</v>
      </c>
      <c r="BB117" s="75" t="s">
        <v>96</v>
      </c>
      <c r="BC117" s="75" t="s">
        <v>96</v>
      </c>
      <c r="BD117" s="75" t="s">
        <v>96</v>
      </c>
      <c r="BE117" s="75" t="s">
        <v>96</v>
      </c>
      <c r="BF117" s="75" t="s">
        <v>96</v>
      </c>
      <c r="BG117" s="75">
        <v>446977</v>
      </c>
      <c r="BH117" s="75">
        <v>36556</v>
      </c>
      <c r="BI117" s="75" t="s">
        <v>96</v>
      </c>
      <c r="BJ117" s="75" t="s">
        <v>96</v>
      </c>
      <c r="BK117" s="75" t="s">
        <v>96</v>
      </c>
      <c r="BL117" s="75" t="s">
        <v>96</v>
      </c>
      <c r="BM117" s="75" t="s">
        <v>96</v>
      </c>
      <c r="BN117" s="75">
        <v>483533</v>
      </c>
      <c r="BO117" s="75">
        <v>-151214</v>
      </c>
      <c r="BP117" s="75" t="s">
        <v>96</v>
      </c>
      <c r="BQ117" s="75" t="s">
        <v>96</v>
      </c>
      <c r="BR117" s="75" t="s">
        <v>96</v>
      </c>
      <c r="BS117" s="75" t="s">
        <v>96</v>
      </c>
      <c r="BT117" s="75" t="s">
        <v>96</v>
      </c>
      <c r="BU117" s="75">
        <v>332319</v>
      </c>
      <c r="BV117" s="75">
        <v>-48389</v>
      </c>
      <c r="BW117" s="75" t="s">
        <v>96</v>
      </c>
      <c r="BX117" s="75" t="s">
        <v>96</v>
      </c>
      <c r="BY117" s="75" t="s">
        <v>96</v>
      </c>
      <c r="BZ117" s="75" t="s">
        <v>96</v>
      </c>
      <c r="CA117" s="75" t="s">
        <v>96</v>
      </c>
      <c r="CB117" s="75">
        <v>283930</v>
      </c>
      <c r="CC117" s="75">
        <v>-6480</v>
      </c>
      <c r="CD117" s="75" t="s">
        <v>96</v>
      </c>
      <c r="CE117" s="75" t="s">
        <v>96</v>
      </c>
      <c r="CF117" s="75" t="s">
        <v>96</v>
      </c>
      <c r="CG117" s="75" t="s">
        <v>96</v>
      </c>
      <c r="CH117" s="75" t="s">
        <v>96</v>
      </c>
      <c r="CI117" s="75">
        <v>277450</v>
      </c>
      <c r="CJ117" s="75">
        <v>-80385</v>
      </c>
      <c r="CK117" s="75" t="s">
        <v>96</v>
      </c>
      <c r="CL117" s="75" t="s">
        <v>96</v>
      </c>
      <c r="CM117" s="68" t="s">
        <v>96</v>
      </c>
      <c r="CN117" s="68" t="s">
        <v>96</v>
      </c>
      <c r="CO117" s="68" t="s">
        <v>96</v>
      </c>
      <c r="CP117" s="68">
        <v>197065</v>
      </c>
    </row>
    <row r="118" spans="1:94" s="68" customFormat="1" ht="15.75" hidden="1" customHeight="1" x14ac:dyDescent="0.2">
      <c r="A118" s="75">
        <v>20</v>
      </c>
      <c r="B118" s="75" t="s">
        <v>115</v>
      </c>
      <c r="C118" s="75" t="s">
        <v>94</v>
      </c>
      <c r="D118" s="75" t="s">
        <v>94</v>
      </c>
      <c r="E118" s="75" t="s">
        <v>94</v>
      </c>
      <c r="F118" s="75" t="s">
        <v>94</v>
      </c>
      <c r="G118" s="68" t="s">
        <v>94</v>
      </c>
      <c r="H118" s="68" t="s">
        <v>94</v>
      </c>
      <c r="I118" s="68" t="s">
        <v>94</v>
      </c>
      <c r="J118" s="75" t="s">
        <v>94</v>
      </c>
      <c r="K118" s="75" t="s">
        <v>94</v>
      </c>
      <c r="L118" s="75" t="s">
        <v>94</v>
      </c>
      <c r="M118" s="75" t="s">
        <v>94</v>
      </c>
      <c r="N118" s="75" t="s">
        <v>94</v>
      </c>
      <c r="O118" s="75" t="s">
        <v>94</v>
      </c>
      <c r="P118" s="68" t="s">
        <v>94</v>
      </c>
      <c r="Q118" s="75" t="s">
        <v>94</v>
      </c>
      <c r="R118" s="75">
        <v>18857</v>
      </c>
      <c r="S118" s="75" t="s">
        <v>96</v>
      </c>
      <c r="T118" s="75" t="s">
        <v>96</v>
      </c>
      <c r="U118" s="75" t="s">
        <v>96</v>
      </c>
      <c r="V118" s="75" t="s">
        <v>96</v>
      </c>
      <c r="W118" s="75" t="s">
        <v>96</v>
      </c>
      <c r="X118" s="75">
        <v>18857</v>
      </c>
      <c r="Y118" s="75">
        <v>6784</v>
      </c>
      <c r="Z118" s="75" t="s">
        <v>96</v>
      </c>
      <c r="AA118" s="75" t="s">
        <v>96</v>
      </c>
      <c r="AB118" s="75" t="s">
        <v>96</v>
      </c>
      <c r="AC118" s="75" t="s">
        <v>96</v>
      </c>
      <c r="AD118" s="75" t="s">
        <v>96</v>
      </c>
      <c r="AE118" s="75">
        <v>25641</v>
      </c>
      <c r="AF118" s="75">
        <v>7616</v>
      </c>
      <c r="AG118" s="75" t="s">
        <v>96</v>
      </c>
      <c r="AH118" s="75" t="s">
        <v>96</v>
      </c>
      <c r="AI118" s="75" t="s">
        <v>96</v>
      </c>
      <c r="AJ118" s="75" t="s">
        <v>96</v>
      </c>
      <c r="AK118" s="75" t="s">
        <v>96</v>
      </c>
      <c r="AL118" s="75">
        <v>33257</v>
      </c>
      <c r="AM118" s="75">
        <v>29019</v>
      </c>
      <c r="AN118" s="75" t="s">
        <v>96</v>
      </c>
      <c r="AO118" s="75" t="s">
        <v>96</v>
      </c>
      <c r="AP118" s="75" t="s">
        <v>96</v>
      </c>
      <c r="AQ118" s="75" t="s">
        <v>96</v>
      </c>
      <c r="AR118" s="75" t="s">
        <v>96</v>
      </c>
      <c r="AS118" s="75">
        <v>62276</v>
      </c>
      <c r="AT118" s="75">
        <v>-33193</v>
      </c>
      <c r="AU118" s="75" t="s">
        <v>96</v>
      </c>
      <c r="AV118" s="75" t="s">
        <v>96</v>
      </c>
      <c r="AW118" s="75" t="s">
        <v>96</v>
      </c>
      <c r="AX118" s="75" t="s">
        <v>96</v>
      </c>
      <c r="AY118" s="75" t="s">
        <v>96</v>
      </c>
      <c r="AZ118" s="75">
        <v>29083</v>
      </c>
      <c r="BA118" s="75">
        <v>1429</v>
      </c>
      <c r="BB118" s="75" t="s">
        <v>96</v>
      </c>
      <c r="BC118" s="75" t="s">
        <v>96</v>
      </c>
      <c r="BD118" s="75" t="s">
        <v>96</v>
      </c>
      <c r="BE118" s="75" t="s">
        <v>96</v>
      </c>
      <c r="BF118" s="75" t="s">
        <v>96</v>
      </c>
      <c r="BG118" s="75">
        <v>30512</v>
      </c>
      <c r="BH118" s="75">
        <v>17539</v>
      </c>
      <c r="BI118" s="75" t="s">
        <v>96</v>
      </c>
      <c r="BJ118" s="75" t="s">
        <v>96</v>
      </c>
      <c r="BK118" s="75" t="s">
        <v>96</v>
      </c>
      <c r="BL118" s="75" t="s">
        <v>96</v>
      </c>
      <c r="BM118" s="75" t="s">
        <v>96</v>
      </c>
      <c r="BN118" s="75">
        <v>48051</v>
      </c>
      <c r="BO118" s="75">
        <v>-14071</v>
      </c>
      <c r="BP118" s="75" t="s">
        <v>96</v>
      </c>
      <c r="BQ118" s="75" t="s">
        <v>96</v>
      </c>
      <c r="BR118" s="75" t="s">
        <v>96</v>
      </c>
      <c r="BS118" s="75" t="s">
        <v>96</v>
      </c>
      <c r="BT118" s="75" t="s">
        <v>96</v>
      </c>
      <c r="BU118" s="75">
        <v>33980</v>
      </c>
      <c r="BV118" s="75">
        <v>2808</v>
      </c>
      <c r="BW118" s="75" t="s">
        <v>96</v>
      </c>
      <c r="BX118" s="75" t="s">
        <v>96</v>
      </c>
      <c r="BY118" s="75" t="s">
        <v>96</v>
      </c>
      <c r="BZ118" s="75" t="s">
        <v>96</v>
      </c>
      <c r="CA118" s="75" t="s">
        <v>96</v>
      </c>
      <c r="CB118" s="75">
        <v>36788</v>
      </c>
      <c r="CC118" s="75">
        <v>33334</v>
      </c>
      <c r="CD118" s="75" t="s">
        <v>96</v>
      </c>
      <c r="CE118" s="75" t="s">
        <v>96</v>
      </c>
      <c r="CF118" s="75" t="s">
        <v>96</v>
      </c>
      <c r="CG118" s="75" t="s">
        <v>96</v>
      </c>
      <c r="CH118" s="75" t="s">
        <v>96</v>
      </c>
      <c r="CI118" s="75">
        <v>70122</v>
      </c>
      <c r="CJ118" s="75">
        <v>-21477</v>
      </c>
      <c r="CK118" s="75" t="s">
        <v>96</v>
      </c>
      <c r="CL118" s="75" t="s">
        <v>96</v>
      </c>
      <c r="CM118" s="68" t="s">
        <v>96</v>
      </c>
      <c r="CN118" s="68" t="s">
        <v>96</v>
      </c>
      <c r="CO118" s="68" t="s">
        <v>96</v>
      </c>
      <c r="CP118" s="68">
        <v>48645</v>
      </c>
    </row>
    <row r="119" spans="1:94" s="68" customFormat="1" ht="15.75" hidden="1" customHeight="1" x14ac:dyDescent="0.2">
      <c r="A119" s="75">
        <v>21</v>
      </c>
      <c r="B119" s="75" t="s">
        <v>116</v>
      </c>
      <c r="C119" s="75">
        <v>2346845</v>
      </c>
      <c r="D119" s="75">
        <v>-123087</v>
      </c>
      <c r="E119" s="75">
        <v>44321</v>
      </c>
      <c r="F119" s="75">
        <v>-167408</v>
      </c>
      <c r="G119" s="68" t="s">
        <v>104</v>
      </c>
      <c r="H119" s="68">
        <v>30354</v>
      </c>
      <c r="I119" s="68">
        <v>-197761</v>
      </c>
      <c r="J119" s="75">
        <v>2223758</v>
      </c>
      <c r="K119" s="75">
        <v>600486</v>
      </c>
      <c r="L119" s="75">
        <v>495498</v>
      </c>
      <c r="M119" s="75">
        <v>104988</v>
      </c>
      <c r="N119" s="75" t="s">
        <v>104</v>
      </c>
      <c r="O119" s="75">
        <v>13302</v>
      </c>
      <c r="P119" s="68">
        <v>91686</v>
      </c>
      <c r="Q119" s="75">
        <v>2824244</v>
      </c>
      <c r="R119" s="75">
        <v>478537</v>
      </c>
      <c r="S119" s="75">
        <v>257196</v>
      </c>
      <c r="T119" s="75">
        <v>221341</v>
      </c>
      <c r="U119" s="75" t="s">
        <v>104</v>
      </c>
      <c r="V119" s="75">
        <v>-23097</v>
      </c>
      <c r="W119" s="75">
        <v>244438</v>
      </c>
      <c r="X119" s="75">
        <v>3302781</v>
      </c>
      <c r="Y119" s="75">
        <v>701256</v>
      </c>
      <c r="Z119" s="75">
        <v>549814</v>
      </c>
      <c r="AA119" s="75">
        <v>151441</v>
      </c>
      <c r="AB119" s="75" t="s">
        <v>104</v>
      </c>
      <c r="AC119" s="75">
        <v>23149</v>
      </c>
      <c r="AD119" s="75">
        <v>128292</v>
      </c>
      <c r="AE119" s="75">
        <v>4004037</v>
      </c>
      <c r="AF119" s="75">
        <v>743956</v>
      </c>
      <c r="AG119" s="75">
        <v>658641</v>
      </c>
      <c r="AH119" s="75">
        <v>85315</v>
      </c>
      <c r="AI119" s="75" t="s">
        <v>104</v>
      </c>
      <c r="AJ119" s="75">
        <v>26214</v>
      </c>
      <c r="AK119" s="75">
        <v>59100</v>
      </c>
      <c r="AL119" s="75">
        <v>4747993</v>
      </c>
      <c r="AM119" s="75">
        <v>226211</v>
      </c>
      <c r="AN119" s="75">
        <v>-381770</v>
      </c>
      <c r="AO119" s="75">
        <v>607981</v>
      </c>
      <c r="AP119" s="75" t="s">
        <v>104</v>
      </c>
      <c r="AQ119" s="75">
        <v>-32025</v>
      </c>
      <c r="AR119" s="75">
        <v>640006</v>
      </c>
      <c r="AS119" s="75">
        <v>4974204</v>
      </c>
      <c r="AT119" s="75">
        <v>-445174</v>
      </c>
      <c r="AU119" s="75">
        <v>-609662</v>
      </c>
      <c r="AV119" s="75">
        <v>164488</v>
      </c>
      <c r="AW119" s="75" t="s">
        <v>104</v>
      </c>
      <c r="AX119" s="75">
        <v>14219</v>
      </c>
      <c r="AY119" s="75">
        <v>150269</v>
      </c>
      <c r="AZ119" s="75">
        <v>4529030</v>
      </c>
      <c r="BA119" s="75">
        <v>451054</v>
      </c>
      <c r="BB119" s="75">
        <v>407420</v>
      </c>
      <c r="BC119" s="75">
        <v>43634</v>
      </c>
      <c r="BD119" s="75" t="s">
        <v>104</v>
      </c>
      <c r="BE119" s="75">
        <v>-10673</v>
      </c>
      <c r="BF119" s="75">
        <v>54307</v>
      </c>
      <c r="BG119" s="75">
        <v>4980084</v>
      </c>
      <c r="BH119" s="75">
        <v>-111361</v>
      </c>
      <c r="BI119" s="75">
        <v>-45327</v>
      </c>
      <c r="BJ119" s="75">
        <v>-66034</v>
      </c>
      <c r="BK119" s="75" t="s">
        <v>104</v>
      </c>
      <c r="BL119" s="75">
        <v>-6076</v>
      </c>
      <c r="BM119" s="75">
        <v>-59958</v>
      </c>
      <c r="BN119" s="75">
        <v>4868723</v>
      </c>
      <c r="BO119" s="75">
        <v>-452153</v>
      </c>
      <c r="BP119" s="75">
        <v>-453695</v>
      </c>
      <c r="BQ119" s="75">
        <v>1542</v>
      </c>
      <c r="BR119" s="75" t="s">
        <v>104</v>
      </c>
      <c r="BS119" s="75">
        <v>2290</v>
      </c>
      <c r="BT119" s="75">
        <v>-748</v>
      </c>
      <c r="BU119" s="75">
        <v>4416570</v>
      </c>
      <c r="BV119" s="75">
        <v>-64021</v>
      </c>
      <c r="BW119" s="75">
        <v>-221408</v>
      </c>
      <c r="BX119" s="75">
        <v>157387</v>
      </c>
      <c r="BY119" s="75" t="s">
        <v>104</v>
      </c>
      <c r="BZ119" s="75">
        <v>-8870</v>
      </c>
      <c r="CA119" s="75">
        <v>166257</v>
      </c>
      <c r="CB119" s="75">
        <v>4352549</v>
      </c>
      <c r="CC119" s="75">
        <v>-120764</v>
      </c>
      <c r="CD119" s="75">
        <v>-99203</v>
      </c>
      <c r="CE119" s="75">
        <v>-21561</v>
      </c>
      <c r="CF119" s="75" t="s">
        <v>104</v>
      </c>
      <c r="CG119" s="75">
        <v>-40187</v>
      </c>
      <c r="CH119" s="75">
        <v>18626</v>
      </c>
      <c r="CI119" s="75">
        <v>4231785</v>
      </c>
      <c r="CJ119" s="75">
        <v>-254493</v>
      </c>
      <c r="CK119" s="75">
        <v>-270924</v>
      </c>
      <c r="CL119" s="75">
        <v>16431</v>
      </c>
      <c r="CM119" s="68" t="s">
        <v>104</v>
      </c>
      <c r="CN119" s="68">
        <v>-54718</v>
      </c>
      <c r="CO119" s="68">
        <v>71149</v>
      </c>
      <c r="CP119" s="68">
        <v>3977292</v>
      </c>
    </row>
    <row r="120" spans="1:94" s="68" customFormat="1" ht="15.75" hidden="1" customHeight="1" x14ac:dyDescent="0.2">
      <c r="A120" s="75">
        <v>22</v>
      </c>
      <c r="B120" s="75" t="s">
        <v>117</v>
      </c>
      <c r="C120" s="75">
        <v>1059951</v>
      </c>
      <c r="D120" s="75">
        <v>150302</v>
      </c>
      <c r="E120" s="75">
        <v>51302</v>
      </c>
      <c r="F120" s="75">
        <v>99000</v>
      </c>
      <c r="G120" s="68" t="s">
        <v>104</v>
      </c>
      <c r="H120" s="68">
        <v>23047</v>
      </c>
      <c r="I120" s="68">
        <v>75953</v>
      </c>
      <c r="J120" s="75">
        <v>1210253</v>
      </c>
      <c r="K120" s="75">
        <v>307698</v>
      </c>
      <c r="L120" s="75">
        <v>240360</v>
      </c>
      <c r="M120" s="75">
        <v>67338</v>
      </c>
      <c r="N120" s="75" t="s">
        <v>104</v>
      </c>
      <c r="O120" s="75">
        <v>12168</v>
      </c>
      <c r="P120" s="68">
        <v>55170</v>
      </c>
      <c r="Q120" s="75">
        <v>1517951</v>
      </c>
      <c r="R120" s="75">
        <v>143732</v>
      </c>
      <c r="S120" s="75">
        <v>82879</v>
      </c>
      <c r="T120" s="75">
        <v>60853</v>
      </c>
      <c r="U120" s="75" t="s">
        <v>104</v>
      </c>
      <c r="V120" s="75">
        <v>-22525</v>
      </c>
      <c r="W120" s="75">
        <v>83378</v>
      </c>
      <c r="X120" s="75">
        <v>1661683</v>
      </c>
      <c r="Y120" s="75">
        <v>299056</v>
      </c>
      <c r="Z120" s="75">
        <v>154026</v>
      </c>
      <c r="AA120" s="75">
        <v>145030</v>
      </c>
      <c r="AB120" s="75" t="s">
        <v>104</v>
      </c>
      <c r="AC120" s="75">
        <v>18827</v>
      </c>
      <c r="AD120" s="75">
        <v>126203</v>
      </c>
      <c r="AE120" s="75">
        <v>1960739</v>
      </c>
      <c r="AF120" s="75">
        <v>356197</v>
      </c>
      <c r="AG120" s="75">
        <v>375146</v>
      </c>
      <c r="AH120" s="75">
        <v>-18949</v>
      </c>
      <c r="AI120" s="75" t="s">
        <v>104</v>
      </c>
      <c r="AJ120" s="75">
        <v>26002</v>
      </c>
      <c r="AK120" s="75">
        <v>-44951</v>
      </c>
      <c r="AL120" s="75">
        <v>2316936</v>
      </c>
      <c r="AM120" s="75">
        <v>496137</v>
      </c>
      <c r="AN120" s="75">
        <v>123493</v>
      </c>
      <c r="AO120" s="75">
        <v>372644</v>
      </c>
      <c r="AP120" s="75" t="s">
        <v>104</v>
      </c>
      <c r="AQ120" s="75">
        <v>-26021</v>
      </c>
      <c r="AR120" s="75">
        <v>398665</v>
      </c>
      <c r="AS120" s="75">
        <v>2813073</v>
      </c>
      <c r="AT120" s="75">
        <v>-273511</v>
      </c>
      <c r="AU120" s="75">
        <v>-394461</v>
      </c>
      <c r="AV120" s="75">
        <v>120950</v>
      </c>
      <c r="AW120" s="75" t="s">
        <v>104</v>
      </c>
      <c r="AX120" s="75">
        <v>11120</v>
      </c>
      <c r="AY120" s="75">
        <v>109830</v>
      </c>
      <c r="AZ120" s="75">
        <v>2539562</v>
      </c>
      <c r="BA120" s="75">
        <v>227685</v>
      </c>
      <c r="BB120" s="75">
        <v>150249</v>
      </c>
      <c r="BC120" s="75">
        <v>77436</v>
      </c>
      <c r="BD120" s="75" t="s">
        <v>104</v>
      </c>
      <c r="BE120" s="75">
        <v>-10597</v>
      </c>
      <c r="BF120" s="75">
        <v>88033</v>
      </c>
      <c r="BG120" s="75">
        <v>2767247</v>
      </c>
      <c r="BH120" s="75">
        <v>-185716</v>
      </c>
      <c r="BI120" s="75">
        <v>-89161</v>
      </c>
      <c r="BJ120" s="75">
        <v>-96555</v>
      </c>
      <c r="BK120" s="75" t="s">
        <v>104</v>
      </c>
      <c r="BL120" s="75">
        <v>-8438</v>
      </c>
      <c r="BM120" s="75">
        <v>-88118</v>
      </c>
      <c r="BN120" s="75">
        <v>2581531</v>
      </c>
      <c r="BO120" s="75">
        <v>-519850</v>
      </c>
      <c r="BP120" s="75">
        <v>-521922</v>
      </c>
      <c r="BQ120" s="75">
        <v>2072</v>
      </c>
      <c r="BR120" s="75" t="s">
        <v>104</v>
      </c>
      <c r="BS120" s="75">
        <v>2243</v>
      </c>
      <c r="BT120" s="75">
        <v>-171</v>
      </c>
      <c r="BU120" s="75">
        <v>2061681</v>
      </c>
      <c r="BV120" s="75">
        <v>-85964</v>
      </c>
      <c r="BW120" s="75">
        <v>-126959</v>
      </c>
      <c r="BX120" s="75">
        <v>40995</v>
      </c>
      <c r="BY120" s="75" t="s">
        <v>104</v>
      </c>
      <c r="BZ120" s="75">
        <v>-1132</v>
      </c>
      <c r="CA120" s="75">
        <v>42127</v>
      </c>
      <c r="CB120" s="75">
        <v>1975717</v>
      </c>
      <c r="CC120" s="75">
        <v>-190201</v>
      </c>
      <c r="CD120" s="75">
        <v>-160433</v>
      </c>
      <c r="CE120" s="75">
        <v>-29768</v>
      </c>
      <c r="CF120" s="75" t="s">
        <v>104</v>
      </c>
      <c r="CG120" s="75">
        <v>-29694</v>
      </c>
      <c r="CH120" s="75">
        <v>-74</v>
      </c>
      <c r="CI120" s="75">
        <v>1785516</v>
      </c>
      <c r="CJ120" s="75">
        <v>-156942</v>
      </c>
      <c r="CK120" s="75">
        <v>-194429</v>
      </c>
      <c r="CL120" s="75">
        <v>37487</v>
      </c>
      <c r="CM120" s="68" t="s">
        <v>104</v>
      </c>
      <c r="CN120" s="68">
        <v>-30562</v>
      </c>
      <c r="CO120" s="68">
        <v>68049</v>
      </c>
      <c r="CP120" s="68">
        <v>1628574</v>
      </c>
    </row>
    <row r="121" spans="1:94" s="68" customFormat="1" ht="15.75" hidden="1" customHeight="1" x14ac:dyDescent="0.2">
      <c r="A121" s="75">
        <v>23</v>
      </c>
      <c r="B121" s="75" t="s">
        <v>118</v>
      </c>
      <c r="C121" s="75">
        <v>1256520</v>
      </c>
      <c r="D121" s="75">
        <v>-276617</v>
      </c>
      <c r="E121" s="75">
        <v>-9261</v>
      </c>
      <c r="F121" s="75">
        <v>-267356</v>
      </c>
      <c r="G121" s="68" t="s">
        <v>104</v>
      </c>
      <c r="H121" s="68">
        <v>6364</v>
      </c>
      <c r="I121" s="68">
        <v>-273720</v>
      </c>
      <c r="J121" s="75">
        <v>979903</v>
      </c>
      <c r="K121" s="75">
        <v>293674</v>
      </c>
      <c r="L121" s="75">
        <v>256244</v>
      </c>
      <c r="M121" s="75">
        <v>37430</v>
      </c>
      <c r="N121" s="75" t="s">
        <v>104</v>
      </c>
      <c r="O121" s="75">
        <v>913</v>
      </c>
      <c r="P121" s="68">
        <v>36517</v>
      </c>
      <c r="Q121" s="75">
        <v>1273578</v>
      </c>
      <c r="R121" s="75">
        <v>333964</v>
      </c>
      <c r="S121" s="75">
        <v>173031</v>
      </c>
      <c r="T121" s="75">
        <v>160933</v>
      </c>
      <c r="U121" s="75" t="s">
        <v>104</v>
      </c>
      <c r="V121" s="75">
        <v>-127</v>
      </c>
      <c r="W121" s="75">
        <v>161060</v>
      </c>
      <c r="X121" s="75">
        <v>1607542</v>
      </c>
      <c r="Y121" s="75">
        <v>398370</v>
      </c>
      <c r="Z121" s="75">
        <v>392255</v>
      </c>
      <c r="AA121" s="75">
        <v>6115</v>
      </c>
      <c r="AB121" s="75" t="s">
        <v>104</v>
      </c>
      <c r="AC121" s="75">
        <v>4026</v>
      </c>
      <c r="AD121" s="75">
        <v>2088</v>
      </c>
      <c r="AE121" s="75">
        <v>2005912</v>
      </c>
      <c r="AF121" s="75">
        <v>376760</v>
      </c>
      <c r="AG121" s="75">
        <v>272812</v>
      </c>
      <c r="AH121" s="75">
        <v>103948</v>
      </c>
      <c r="AI121" s="75" t="s">
        <v>104</v>
      </c>
      <c r="AJ121" s="75">
        <v>-102</v>
      </c>
      <c r="AK121" s="75">
        <v>104050</v>
      </c>
      <c r="AL121" s="75">
        <v>2382672</v>
      </c>
      <c r="AM121" s="75">
        <v>-265943</v>
      </c>
      <c r="AN121" s="75">
        <v>-501550</v>
      </c>
      <c r="AO121" s="75">
        <v>235607</v>
      </c>
      <c r="AP121" s="75" t="s">
        <v>104</v>
      </c>
      <c r="AQ121" s="75">
        <v>-5734</v>
      </c>
      <c r="AR121" s="75">
        <v>241341</v>
      </c>
      <c r="AS121" s="75">
        <v>2116729</v>
      </c>
      <c r="AT121" s="75">
        <v>-172340</v>
      </c>
      <c r="AU121" s="75">
        <v>-215735</v>
      </c>
      <c r="AV121" s="75">
        <v>43395</v>
      </c>
      <c r="AW121" s="75" t="s">
        <v>104</v>
      </c>
      <c r="AX121" s="75">
        <v>2956</v>
      </c>
      <c r="AY121" s="75">
        <v>40439</v>
      </c>
      <c r="AZ121" s="75">
        <v>1944389</v>
      </c>
      <c r="BA121" s="75">
        <v>217370</v>
      </c>
      <c r="BB121" s="75">
        <v>251128</v>
      </c>
      <c r="BC121" s="75">
        <v>-33758</v>
      </c>
      <c r="BD121" s="75" t="s">
        <v>104</v>
      </c>
      <c r="BE121" s="75">
        <v>-32</v>
      </c>
      <c r="BF121" s="75">
        <v>-33726</v>
      </c>
      <c r="BG121" s="75">
        <v>2161759</v>
      </c>
      <c r="BH121" s="75">
        <v>70335</v>
      </c>
      <c r="BI121" s="75">
        <v>39821</v>
      </c>
      <c r="BJ121" s="75">
        <v>30514</v>
      </c>
      <c r="BK121" s="75" t="s">
        <v>104</v>
      </c>
      <c r="BL121" s="75">
        <v>2354</v>
      </c>
      <c r="BM121" s="75">
        <v>28160</v>
      </c>
      <c r="BN121" s="75">
        <v>2232094</v>
      </c>
      <c r="BO121" s="75">
        <v>67071</v>
      </c>
      <c r="BP121" s="75">
        <v>67538</v>
      </c>
      <c r="BQ121" s="75">
        <v>-467</v>
      </c>
      <c r="BR121" s="75" t="s">
        <v>104</v>
      </c>
      <c r="BS121" s="75">
        <v>110</v>
      </c>
      <c r="BT121" s="75">
        <v>-577</v>
      </c>
      <c r="BU121" s="75">
        <v>2299165</v>
      </c>
      <c r="BV121" s="75">
        <v>24297</v>
      </c>
      <c r="BW121" s="75">
        <v>-104254</v>
      </c>
      <c r="BX121" s="75">
        <v>128551</v>
      </c>
      <c r="BY121" s="75" t="s">
        <v>104</v>
      </c>
      <c r="BZ121" s="75">
        <v>-7616</v>
      </c>
      <c r="CA121" s="75">
        <v>136167</v>
      </c>
      <c r="CB121" s="75">
        <v>2323462</v>
      </c>
      <c r="CC121" s="75">
        <v>75775</v>
      </c>
      <c r="CD121" s="75">
        <v>67055</v>
      </c>
      <c r="CE121" s="75">
        <v>8720</v>
      </c>
      <c r="CF121" s="75" t="s">
        <v>104</v>
      </c>
      <c r="CG121" s="75">
        <v>-9979</v>
      </c>
      <c r="CH121" s="75">
        <v>18699</v>
      </c>
      <c r="CI121" s="75">
        <v>2399237</v>
      </c>
      <c r="CJ121" s="75">
        <v>-95253</v>
      </c>
      <c r="CK121" s="75">
        <v>-74774</v>
      </c>
      <c r="CL121" s="75">
        <v>-20479</v>
      </c>
      <c r="CM121" s="68" t="s">
        <v>104</v>
      </c>
      <c r="CN121" s="68">
        <v>-23579</v>
      </c>
      <c r="CO121" s="68">
        <v>3100</v>
      </c>
      <c r="CP121" s="68">
        <v>2303984</v>
      </c>
    </row>
    <row r="122" spans="1:94" s="68" customFormat="1" ht="15.75" hidden="1" customHeight="1" x14ac:dyDescent="0.2">
      <c r="A122" s="75">
        <v>24</v>
      </c>
      <c r="B122" s="75" t="s">
        <v>119</v>
      </c>
      <c r="C122" s="75" t="s">
        <v>94</v>
      </c>
      <c r="D122" s="75" t="s">
        <v>94</v>
      </c>
      <c r="E122" s="75" t="s">
        <v>94</v>
      </c>
      <c r="F122" s="75" t="s">
        <v>94</v>
      </c>
      <c r="G122" s="68" t="s">
        <v>94</v>
      </c>
      <c r="H122" s="68" t="s">
        <v>94</v>
      </c>
      <c r="I122" s="68" t="s">
        <v>94</v>
      </c>
      <c r="J122" s="75" t="s">
        <v>94</v>
      </c>
      <c r="K122" s="75" t="s">
        <v>94</v>
      </c>
      <c r="L122" s="75" t="s">
        <v>94</v>
      </c>
      <c r="M122" s="75" t="s">
        <v>94</v>
      </c>
      <c r="N122" s="75" t="s">
        <v>94</v>
      </c>
      <c r="O122" s="75" t="s">
        <v>94</v>
      </c>
      <c r="P122" s="68" t="s">
        <v>94</v>
      </c>
      <c r="Q122" s="75" t="s">
        <v>94</v>
      </c>
      <c r="R122" s="75" t="s">
        <v>94</v>
      </c>
      <c r="S122" s="75" t="s">
        <v>94</v>
      </c>
      <c r="T122" s="75" t="s">
        <v>94</v>
      </c>
      <c r="U122" s="75" t="s">
        <v>94</v>
      </c>
      <c r="V122" s="75" t="s">
        <v>94</v>
      </c>
      <c r="W122" s="75" t="s">
        <v>94</v>
      </c>
      <c r="X122" s="75" t="s">
        <v>94</v>
      </c>
      <c r="Y122" s="75" t="s">
        <v>94</v>
      </c>
      <c r="Z122" s="75" t="s">
        <v>94</v>
      </c>
      <c r="AA122" s="75" t="s">
        <v>94</v>
      </c>
      <c r="AB122" s="75" t="s">
        <v>94</v>
      </c>
      <c r="AC122" s="75" t="s">
        <v>94</v>
      </c>
      <c r="AD122" s="75" t="s">
        <v>94</v>
      </c>
      <c r="AE122" s="75" t="s">
        <v>94</v>
      </c>
      <c r="AF122" s="75" t="s">
        <v>94</v>
      </c>
      <c r="AG122" s="75" t="s">
        <v>94</v>
      </c>
      <c r="AH122" s="75" t="s">
        <v>94</v>
      </c>
      <c r="AI122" s="75" t="s">
        <v>94</v>
      </c>
      <c r="AJ122" s="75" t="s">
        <v>94</v>
      </c>
      <c r="AK122" s="75" t="s">
        <v>94</v>
      </c>
      <c r="AL122" s="75" t="s">
        <v>94</v>
      </c>
      <c r="AM122" s="75" t="s">
        <v>94</v>
      </c>
      <c r="AN122" s="75" t="s">
        <v>94</v>
      </c>
      <c r="AO122" s="75" t="s">
        <v>94</v>
      </c>
      <c r="AP122" s="75" t="s">
        <v>94</v>
      </c>
      <c r="AQ122" s="75" t="s">
        <v>94</v>
      </c>
      <c r="AR122" s="75" t="s">
        <v>94</v>
      </c>
      <c r="AS122" s="75" t="s">
        <v>94</v>
      </c>
      <c r="AT122" s="75" t="s">
        <v>94</v>
      </c>
      <c r="AU122" s="75" t="s">
        <v>94</v>
      </c>
      <c r="AV122" s="75" t="s">
        <v>94</v>
      </c>
      <c r="AW122" s="75" t="s">
        <v>94</v>
      </c>
      <c r="AX122" s="75" t="s">
        <v>94</v>
      </c>
      <c r="AY122" s="75" t="s">
        <v>94</v>
      </c>
      <c r="AZ122" s="75" t="s">
        <v>94</v>
      </c>
      <c r="BA122" s="75" t="s">
        <v>94</v>
      </c>
      <c r="BB122" s="75" t="s">
        <v>94</v>
      </c>
      <c r="BC122" s="75" t="s">
        <v>94</v>
      </c>
      <c r="BD122" s="75" t="s">
        <v>94</v>
      </c>
      <c r="BE122" s="75" t="s">
        <v>94</v>
      </c>
      <c r="BF122" s="75" t="s">
        <v>94</v>
      </c>
      <c r="BG122" s="75" t="s">
        <v>94</v>
      </c>
      <c r="BH122" s="75" t="s">
        <v>94</v>
      </c>
      <c r="BI122" s="75" t="s">
        <v>94</v>
      </c>
      <c r="BJ122" s="75" t="s">
        <v>94</v>
      </c>
      <c r="BK122" s="75" t="s">
        <v>94</v>
      </c>
      <c r="BL122" s="75" t="s">
        <v>94</v>
      </c>
      <c r="BM122" s="75" t="s">
        <v>94</v>
      </c>
      <c r="BN122" s="75" t="s">
        <v>94</v>
      </c>
      <c r="BO122" s="75" t="s">
        <v>94</v>
      </c>
      <c r="BP122" s="75" t="s">
        <v>94</v>
      </c>
      <c r="BQ122" s="75" t="s">
        <v>94</v>
      </c>
      <c r="BR122" s="75" t="s">
        <v>94</v>
      </c>
      <c r="BS122" s="75" t="s">
        <v>94</v>
      </c>
      <c r="BT122" s="75" t="s">
        <v>94</v>
      </c>
      <c r="BU122" s="75" t="s">
        <v>94</v>
      </c>
      <c r="BV122" s="75" t="s">
        <v>94</v>
      </c>
      <c r="BW122" s="75" t="s">
        <v>94</v>
      </c>
      <c r="BX122" s="75" t="s">
        <v>94</v>
      </c>
      <c r="BY122" s="75" t="s">
        <v>94</v>
      </c>
      <c r="BZ122" s="75" t="s">
        <v>94</v>
      </c>
      <c r="CA122" s="75" t="s">
        <v>94</v>
      </c>
      <c r="CB122" s="75" t="s">
        <v>94</v>
      </c>
      <c r="CC122" s="75" t="s">
        <v>94</v>
      </c>
      <c r="CD122" s="75" t="s">
        <v>94</v>
      </c>
      <c r="CE122" s="75" t="s">
        <v>94</v>
      </c>
      <c r="CF122" s="75" t="s">
        <v>94</v>
      </c>
      <c r="CG122" s="75" t="s">
        <v>94</v>
      </c>
      <c r="CH122" s="75" t="s">
        <v>94</v>
      </c>
      <c r="CI122" s="75" t="s">
        <v>94</v>
      </c>
      <c r="CJ122" s="75" t="s">
        <v>94</v>
      </c>
      <c r="CK122" s="75" t="s">
        <v>94</v>
      </c>
      <c r="CL122" s="75" t="s">
        <v>94</v>
      </c>
      <c r="CM122" s="68" t="s">
        <v>94</v>
      </c>
      <c r="CN122" s="68" t="s">
        <v>94</v>
      </c>
      <c r="CO122" s="68" t="s">
        <v>94</v>
      </c>
      <c r="CP122" s="68" t="s">
        <v>94</v>
      </c>
    </row>
    <row r="123" spans="1:94" s="68" customFormat="1" ht="15.75" hidden="1" customHeight="1" x14ac:dyDescent="0.2">
      <c r="A123" s="75">
        <v>25</v>
      </c>
      <c r="B123" s="75" t="s">
        <v>120</v>
      </c>
      <c r="C123" s="75">
        <v>30374</v>
      </c>
      <c r="D123" s="75">
        <v>3228</v>
      </c>
      <c r="E123" s="75">
        <v>2280</v>
      </c>
      <c r="F123" s="75">
        <v>948</v>
      </c>
      <c r="G123" s="68" t="s">
        <v>104</v>
      </c>
      <c r="H123" s="68">
        <v>943</v>
      </c>
      <c r="I123" s="68">
        <v>5</v>
      </c>
      <c r="J123" s="75">
        <v>33602</v>
      </c>
      <c r="K123" s="75">
        <v>-887</v>
      </c>
      <c r="L123" s="75">
        <v>-1106</v>
      </c>
      <c r="M123" s="75">
        <v>219</v>
      </c>
      <c r="N123" s="75" t="s">
        <v>104</v>
      </c>
      <c r="O123" s="75">
        <v>219</v>
      </c>
      <c r="P123" s="68">
        <v>0</v>
      </c>
      <c r="Q123" s="75">
        <v>32715</v>
      </c>
      <c r="R123" s="75">
        <v>841</v>
      </c>
      <c r="S123" s="75">
        <v>1286</v>
      </c>
      <c r="T123" s="75">
        <v>-445</v>
      </c>
      <c r="U123" s="75" t="s">
        <v>104</v>
      </c>
      <c r="V123" s="75">
        <v>-445</v>
      </c>
      <c r="W123" s="75">
        <v>0</v>
      </c>
      <c r="X123" s="75">
        <v>33556</v>
      </c>
      <c r="Y123" s="75">
        <v>3830</v>
      </c>
      <c r="Z123" s="75">
        <v>3534</v>
      </c>
      <c r="AA123" s="75">
        <v>296</v>
      </c>
      <c r="AB123" s="75" t="s">
        <v>104</v>
      </c>
      <c r="AC123" s="75">
        <v>296</v>
      </c>
      <c r="AD123" s="75">
        <v>0</v>
      </c>
      <c r="AE123" s="75">
        <v>37386</v>
      </c>
      <c r="AF123" s="75">
        <v>10999</v>
      </c>
      <c r="AG123" s="75">
        <v>10683</v>
      </c>
      <c r="AH123" s="75">
        <v>316</v>
      </c>
      <c r="AI123" s="75" t="s">
        <v>104</v>
      </c>
      <c r="AJ123" s="75">
        <v>315</v>
      </c>
      <c r="AK123" s="75">
        <v>1</v>
      </c>
      <c r="AL123" s="75">
        <v>48385</v>
      </c>
      <c r="AM123" s="75">
        <v>-3983</v>
      </c>
      <c r="AN123" s="75">
        <v>-3712</v>
      </c>
      <c r="AO123" s="75">
        <v>-271</v>
      </c>
      <c r="AP123" s="75" t="s">
        <v>104</v>
      </c>
      <c r="AQ123" s="75">
        <v>-271</v>
      </c>
      <c r="AR123" s="75">
        <v>0</v>
      </c>
      <c r="AS123" s="75">
        <v>44402</v>
      </c>
      <c r="AT123" s="75">
        <v>677</v>
      </c>
      <c r="AU123" s="75">
        <v>535</v>
      </c>
      <c r="AV123" s="75">
        <v>142</v>
      </c>
      <c r="AW123" s="75" t="s">
        <v>104</v>
      </c>
      <c r="AX123" s="75">
        <v>142</v>
      </c>
      <c r="AY123" s="75">
        <v>0</v>
      </c>
      <c r="AZ123" s="75">
        <v>45079</v>
      </c>
      <c r="BA123" s="75">
        <v>5999</v>
      </c>
      <c r="BB123" s="75">
        <v>6043</v>
      </c>
      <c r="BC123" s="75">
        <v>-44</v>
      </c>
      <c r="BD123" s="75" t="s">
        <v>104</v>
      </c>
      <c r="BE123" s="75">
        <v>-44</v>
      </c>
      <c r="BF123" s="75">
        <v>0</v>
      </c>
      <c r="BG123" s="75">
        <v>51078</v>
      </c>
      <c r="BH123" s="75">
        <v>4020</v>
      </c>
      <c r="BI123" s="75">
        <v>4013</v>
      </c>
      <c r="BJ123" s="75">
        <v>7</v>
      </c>
      <c r="BK123" s="75" t="s">
        <v>104</v>
      </c>
      <c r="BL123" s="75">
        <v>7</v>
      </c>
      <c r="BM123" s="75">
        <v>0</v>
      </c>
      <c r="BN123" s="75">
        <v>55098</v>
      </c>
      <c r="BO123" s="75">
        <v>626</v>
      </c>
      <c r="BP123" s="75">
        <v>689</v>
      </c>
      <c r="BQ123" s="75">
        <v>-63</v>
      </c>
      <c r="BR123" s="75" t="s">
        <v>104</v>
      </c>
      <c r="BS123" s="75">
        <v>-63</v>
      </c>
      <c r="BT123" s="75">
        <v>0</v>
      </c>
      <c r="BU123" s="75">
        <v>55724</v>
      </c>
      <c r="BV123" s="75">
        <v>-2354</v>
      </c>
      <c r="BW123" s="75">
        <v>9805</v>
      </c>
      <c r="BX123" s="75">
        <v>-12159</v>
      </c>
      <c r="BY123" s="75" t="s">
        <v>104</v>
      </c>
      <c r="BZ123" s="75">
        <v>-122</v>
      </c>
      <c r="CA123" s="75">
        <v>-12037</v>
      </c>
      <c r="CB123" s="75">
        <v>53370</v>
      </c>
      <c r="CC123" s="75">
        <v>-6338</v>
      </c>
      <c r="CD123" s="75">
        <v>-5824</v>
      </c>
      <c r="CE123" s="75">
        <v>-514</v>
      </c>
      <c r="CF123" s="75" t="s">
        <v>104</v>
      </c>
      <c r="CG123" s="75">
        <v>-514</v>
      </c>
      <c r="CH123" s="75">
        <v>0</v>
      </c>
      <c r="CI123" s="75">
        <v>47032</v>
      </c>
      <c r="CJ123" s="75">
        <v>-2298</v>
      </c>
      <c r="CK123" s="75">
        <v>-1721</v>
      </c>
      <c r="CL123" s="75">
        <v>-577</v>
      </c>
      <c r="CM123" s="68" t="s">
        <v>104</v>
      </c>
      <c r="CN123" s="68">
        <v>-577</v>
      </c>
      <c r="CO123" s="68">
        <v>0</v>
      </c>
      <c r="CP123" s="68">
        <v>44734</v>
      </c>
    </row>
    <row r="124" spans="1:94" s="68" customFormat="1" ht="15.75" hidden="1" customHeight="1" x14ac:dyDescent="0.2">
      <c r="A124" s="75">
        <v>26</v>
      </c>
      <c r="B124" s="75" t="s">
        <v>121</v>
      </c>
      <c r="C124" s="75">
        <v>158602</v>
      </c>
      <c r="D124" s="75">
        <v>24975</v>
      </c>
      <c r="E124" s="75">
        <v>-1524</v>
      </c>
      <c r="F124" s="75">
        <v>26499</v>
      </c>
      <c r="G124" s="68">
        <v>18029</v>
      </c>
      <c r="H124" s="68">
        <v>8469</v>
      </c>
      <c r="I124" s="68">
        <v>1</v>
      </c>
      <c r="J124" s="75">
        <v>183577</v>
      </c>
      <c r="K124" s="75">
        <v>6014</v>
      </c>
      <c r="L124" s="75">
        <v>-2806</v>
      </c>
      <c r="M124" s="75">
        <v>8820</v>
      </c>
      <c r="N124" s="75">
        <v>4934</v>
      </c>
      <c r="O124" s="75">
        <v>3865</v>
      </c>
      <c r="P124" s="68">
        <v>20</v>
      </c>
      <c r="Q124" s="75">
        <v>189591</v>
      </c>
      <c r="R124" s="75">
        <v>-1548</v>
      </c>
      <c r="S124" s="75">
        <v>-14094</v>
      </c>
      <c r="T124" s="75">
        <v>12546</v>
      </c>
      <c r="U124" s="75">
        <v>20171</v>
      </c>
      <c r="V124" s="75">
        <v>-7612</v>
      </c>
      <c r="W124" s="75">
        <v>-13</v>
      </c>
      <c r="X124" s="75">
        <v>188043</v>
      </c>
      <c r="Y124" s="75">
        <v>31810</v>
      </c>
      <c r="Z124" s="75">
        <v>-2373</v>
      </c>
      <c r="AA124" s="75">
        <v>34183</v>
      </c>
      <c r="AB124" s="75">
        <v>31067</v>
      </c>
      <c r="AC124" s="75">
        <v>3147</v>
      </c>
      <c r="AD124" s="75">
        <v>-31</v>
      </c>
      <c r="AE124" s="75">
        <v>219853</v>
      </c>
      <c r="AF124" s="75">
        <v>57358</v>
      </c>
      <c r="AG124" s="75">
        <v>122</v>
      </c>
      <c r="AH124" s="75">
        <v>57236</v>
      </c>
      <c r="AI124" s="75">
        <v>52742</v>
      </c>
      <c r="AJ124" s="75">
        <v>4494</v>
      </c>
      <c r="AK124" s="75">
        <v>0</v>
      </c>
      <c r="AL124" s="75">
        <v>277211</v>
      </c>
      <c r="AM124" s="75">
        <v>16521</v>
      </c>
      <c r="AN124" s="75">
        <v>4848</v>
      </c>
      <c r="AO124" s="75">
        <v>11673</v>
      </c>
      <c r="AP124" s="75">
        <v>9319</v>
      </c>
      <c r="AQ124" s="75">
        <v>2354</v>
      </c>
      <c r="AR124" s="75">
        <v>0</v>
      </c>
      <c r="AS124" s="75">
        <v>293732</v>
      </c>
      <c r="AT124" s="75">
        <v>110072</v>
      </c>
      <c r="AU124" s="75">
        <v>52256</v>
      </c>
      <c r="AV124" s="75">
        <v>57816</v>
      </c>
      <c r="AW124" s="75">
        <v>56775</v>
      </c>
      <c r="AX124" s="75">
        <v>1041</v>
      </c>
      <c r="AY124" s="75">
        <v>0</v>
      </c>
      <c r="AZ124" s="75">
        <v>403804</v>
      </c>
      <c r="BA124" s="75">
        <v>84869</v>
      </c>
      <c r="BB124" s="75">
        <v>1835</v>
      </c>
      <c r="BC124" s="75">
        <v>83034</v>
      </c>
      <c r="BD124" s="75">
        <v>83061</v>
      </c>
      <c r="BE124" s="75">
        <v>-27</v>
      </c>
      <c r="BF124" s="75">
        <v>0</v>
      </c>
      <c r="BG124" s="75">
        <v>488673</v>
      </c>
      <c r="BH124" s="75">
        <v>48364</v>
      </c>
      <c r="BI124" s="75">
        <v>15877</v>
      </c>
      <c r="BJ124" s="75">
        <v>32487</v>
      </c>
      <c r="BK124" s="75">
        <v>32717</v>
      </c>
      <c r="BL124" s="75">
        <v>-230</v>
      </c>
      <c r="BM124" s="75">
        <v>0</v>
      </c>
      <c r="BN124" s="75">
        <v>537037</v>
      </c>
      <c r="BO124" s="75">
        <v>35331</v>
      </c>
      <c r="BP124" s="75">
        <v>4460</v>
      </c>
      <c r="BQ124" s="75">
        <v>30871</v>
      </c>
      <c r="BR124" s="75">
        <v>33079</v>
      </c>
      <c r="BS124" s="75">
        <v>-2208</v>
      </c>
      <c r="BT124" s="75">
        <v>0</v>
      </c>
      <c r="BU124" s="75">
        <v>572368</v>
      </c>
      <c r="BV124" s="75">
        <v>-124035</v>
      </c>
      <c r="BW124" s="75">
        <v>-3099</v>
      </c>
      <c r="BX124" s="75">
        <v>-120936</v>
      </c>
      <c r="BY124" s="75">
        <v>-118459</v>
      </c>
      <c r="BZ124" s="75">
        <v>-2477</v>
      </c>
      <c r="CA124" s="75">
        <v>0</v>
      </c>
      <c r="CB124" s="75">
        <v>448333</v>
      </c>
      <c r="CC124" s="75">
        <v>-14082</v>
      </c>
      <c r="CD124" s="75">
        <v>-3583</v>
      </c>
      <c r="CE124" s="75">
        <v>-10499</v>
      </c>
      <c r="CF124" s="75">
        <v>393</v>
      </c>
      <c r="CG124" s="75">
        <v>-10892</v>
      </c>
      <c r="CH124" s="75">
        <v>0</v>
      </c>
      <c r="CI124" s="75">
        <v>434251</v>
      </c>
      <c r="CJ124" s="75">
        <v>-50650</v>
      </c>
      <c r="CK124" s="75">
        <v>-6292</v>
      </c>
      <c r="CL124" s="75">
        <v>-44358</v>
      </c>
      <c r="CM124" s="68">
        <v>-38178</v>
      </c>
      <c r="CN124" s="68">
        <v>-6180</v>
      </c>
      <c r="CO124" s="68">
        <v>0</v>
      </c>
      <c r="CP124" s="68">
        <v>383601</v>
      </c>
    </row>
    <row r="125" spans="1:94" s="68" customFormat="1" ht="15.75" hidden="1" customHeight="1" x14ac:dyDescent="0.2">
      <c r="A125" s="75">
        <v>27</v>
      </c>
      <c r="B125" s="75" t="s">
        <v>122</v>
      </c>
      <c r="C125" s="75">
        <v>90806</v>
      </c>
      <c r="D125" s="75">
        <v>18060</v>
      </c>
      <c r="E125" s="75">
        <v>0</v>
      </c>
      <c r="F125" s="75">
        <v>18060</v>
      </c>
      <c r="G125" s="68">
        <v>18059</v>
      </c>
      <c r="H125" s="68" t="s">
        <v>104</v>
      </c>
      <c r="I125" s="68">
        <v>1</v>
      </c>
      <c r="J125" s="75">
        <v>108866</v>
      </c>
      <c r="K125" s="75">
        <v>5081</v>
      </c>
      <c r="L125" s="75">
        <v>0</v>
      </c>
      <c r="M125" s="75">
        <v>5081</v>
      </c>
      <c r="N125" s="75">
        <v>5061</v>
      </c>
      <c r="O125" s="75" t="s">
        <v>104</v>
      </c>
      <c r="P125" s="68">
        <v>20</v>
      </c>
      <c r="Q125" s="75">
        <v>113947</v>
      </c>
      <c r="R125" s="75">
        <v>20228</v>
      </c>
      <c r="S125" s="75">
        <v>0</v>
      </c>
      <c r="T125" s="75">
        <v>20228</v>
      </c>
      <c r="U125" s="75">
        <v>20241</v>
      </c>
      <c r="V125" s="75" t="s">
        <v>104</v>
      </c>
      <c r="W125" s="75">
        <v>-13</v>
      </c>
      <c r="X125" s="75">
        <v>134175</v>
      </c>
      <c r="Y125" s="75">
        <v>31092</v>
      </c>
      <c r="Z125" s="75">
        <v>0</v>
      </c>
      <c r="AA125" s="75">
        <v>31092</v>
      </c>
      <c r="AB125" s="75">
        <v>31123</v>
      </c>
      <c r="AC125" s="75" t="s">
        <v>104</v>
      </c>
      <c r="AD125" s="75">
        <v>-31</v>
      </c>
      <c r="AE125" s="75">
        <v>165267</v>
      </c>
      <c r="AF125" s="75">
        <v>52758</v>
      </c>
      <c r="AG125" s="75">
        <v>0</v>
      </c>
      <c r="AH125" s="75">
        <v>52758</v>
      </c>
      <c r="AI125" s="75">
        <v>52758</v>
      </c>
      <c r="AJ125" s="75" t="s">
        <v>104</v>
      </c>
      <c r="AK125" s="75">
        <v>0</v>
      </c>
      <c r="AL125" s="75">
        <v>218025</v>
      </c>
      <c r="AM125" s="75">
        <v>9414</v>
      </c>
      <c r="AN125" s="75">
        <v>0</v>
      </c>
      <c r="AO125" s="75">
        <v>9414</v>
      </c>
      <c r="AP125" s="75">
        <v>9414</v>
      </c>
      <c r="AQ125" s="75" t="s">
        <v>104</v>
      </c>
      <c r="AR125" s="75">
        <v>0</v>
      </c>
      <c r="AS125" s="75">
        <v>227439</v>
      </c>
      <c r="AT125" s="75">
        <v>56941</v>
      </c>
      <c r="AU125" s="75">
        <v>0</v>
      </c>
      <c r="AV125" s="75">
        <v>56941</v>
      </c>
      <c r="AW125" s="75">
        <v>56941</v>
      </c>
      <c r="AX125" s="75" t="s">
        <v>104</v>
      </c>
      <c r="AY125" s="75">
        <v>0</v>
      </c>
      <c r="AZ125" s="75">
        <v>284380</v>
      </c>
      <c r="BA125" s="75">
        <v>83157</v>
      </c>
      <c r="BB125" s="75">
        <v>0</v>
      </c>
      <c r="BC125" s="75">
        <v>83157</v>
      </c>
      <c r="BD125" s="75">
        <v>83157</v>
      </c>
      <c r="BE125" s="75" t="s">
        <v>104</v>
      </c>
      <c r="BF125" s="75">
        <v>0</v>
      </c>
      <c r="BG125" s="75">
        <v>367537</v>
      </c>
      <c r="BH125" s="75">
        <v>32818</v>
      </c>
      <c r="BI125" s="75">
        <v>0</v>
      </c>
      <c r="BJ125" s="75">
        <v>32818</v>
      </c>
      <c r="BK125" s="75">
        <v>32818</v>
      </c>
      <c r="BL125" s="75" t="s">
        <v>104</v>
      </c>
      <c r="BM125" s="75">
        <v>0</v>
      </c>
      <c r="BN125" s="75">
        <v>400355</v>
      </c>
      <c r="BO125" s="75">
        <v>33079</v>
      </c>
      <c r="BP125" s="75">
        <v>0</v>
      </c>
      <c r="BQ125" s="75">
        <v>33079</v>
      </c>
      <c r="BR125" s="75">
        <v>33079</v>
      </c>
      <c r="BS125" s="75" t="s">
        <v>104</v>
      </c>
      <c r="BT125" s="75">
        <v>0</v>
      </c>
      <c r="BU125" s="75">
        <v>433434</v>
      </c>
      <c r="BV125" s="75">
        <v>-118459</v>
      </c>
      <c r="BW125" s="75">
        <v>0</v>
      </c>
      <c r="BX125" s="75">
        <v>-118459</v>
      </c>
      <c r="BY125" s="75">
        <v>-118459</v>
      </c>
      <c r="BZ125" s="75" t="s">
        <v>104</v>
      </c>
      <c r="CA125" s="75">
        <v>0</v>
      </c>
      <c r="CB125" s="75">
        <v>314975</v>
      </c>
      <c r="CC125" s="75">
        <v>393</v>
      </c>
      <c r="CD125" s="75">
        <v>0</v>
      </c>
      <c r="CE125" s="75">
        <v>393</v>
      </c>
      <c r="CF125" s="75">
        <v>393</v>
      </c>
      <c r="CG125" s="75" t="s">
        <v>104</v>
      </c>
      <c r="CH125" s="75">
        <v>0</v>
      </c>
      <c r="CI125" s="75">
        <v>315368</v>
      </c>
      <c r="CJ125" s="75">
        <v>-38178</v>
      </c>
      <c r="CK125" s="75">
        <v>0</v>
      </c>
      <c r="CL125" s="75">
        <v>-38178</v>
      </c>
      <c r="CM125" s="68">
        <v>-38178</v>
      </c>
      <c r="CN125" s="68" t="s">
        <v>104</v>
      </c>
      <c r="CO125" s="68">
        <v>0</v>
      </c>
      <c r="CP125" s="68">
        <v>277189</v>
      </c>
    </row>
    <row r="126" spans="1:94" s="68" customFormat="1" ht="15.75" hidden="1" customHeight="1" x14ac:dyDescent="0.2">
      <c r="A126" s="75">
        <v>28</v>
      </c>
      <c r="B126" s="75" t="s">
        <v>123</v>
      </c>
      <c r="C126" s="75">
        <v>12166</v>
      </c>
      <c r="D126" s="75">
        <v>472</v>
      </c>
      <c r="E126" s="75">
        <v>-601</v>
      </c>
      <c r="F126" s="75">
        <v>1073</v>
      </c>
      <c r="G126" s="68" t="s">
        <v>104</v>
      </c>
      <c r="H126" s="68">
        <v>1073</v>
      </c>
      <c r="I126" s="68">
        <v>0</v>
      </c>
      <c r="J126" s="75">
        <v>12638</v>
      </c>
      <c r="K126" s="75">
        <v>990</v>
      </c>
      <c r="L126" s="75">
        <v>398</v>
      </c>
      <c r="M126" s="75">
        <v>592</v>
      </c>
      <c r="N126" s="75" t="s">
        <v>104</v>
      </c>
      <c r="O126" s="75">
        <v>592</v>
      </c>
      <c r="P126" s="68">
        <v>0</v>
      </c>
      <c r="Q126" s="75">
        <v>13628</v>
      </c>
      <c r="R126" s="75">
        <v>-5418</v>
      </c>
      <c r="S126" s="75">
        <v>-4511</v>
      </c>
      <c r="T126" s="75">
        <v>-907</v>
      </c>
      <c r="U126" s="75" t="s">
        <v>104</v>
      </c>
      <c r="V126" s="75">
        <v>-907</v>
      </c>
      <c r="W126" s="75">
        <v>0</v>
      </c>
      <c r="X126" s="75">
        <v>8210</v>
      </c>
      <c r="Y126" s="75">
        <v>660</v>
      </c>
      <c r="Z126" s="75">
        <v>223</v>
      </c>
      <c r="AA126" s="75">
        <v>437</v>
      </c>
      <c r="AB126" s="75" t="s">
        <v>104</v>
      </c>
      <c r="AC126" s="75">
        <v>437</v>
      </c>
      <c r="AD126" s="75">
        <v>0</v>
      </c>
      <c r="AE126" s="75">
        <v>8870</v>
      </c>
      <c r="AF126" s="75">
        <v>606</v>
      </c>
      <c r="AG126" s="75">
        <v>154</v>
      </c>
      <c r="AH126" s="75">
        <v>452</v>
      </c>
      <c r="AI126" s="75" t="s">
        <v>104</v>
      </c>
      <c r="AJ126" s="75">
        <v>452</v>
      </c>
      <c r="AK126" s="75">
        <v>0</v>
      </c>
      <c r="AL126" s="75">
        <v>9476</v>
      </c>
      <c r="AM126" s="75">
        <v>-136</v>
      </c>
      <c r="AN126" s="75">
        <v>106</v>
      </c>
      <c r="AO126" s="75">
        <v>-242</v>
      </c>
      <c r="AP126" s="75" t="s">
        <v>104</v>
      </c>
      <c r="AQ126" s="75">
        <v>-242</v>
      </c>
      <c r="AR126" s="75">
        <v>0</v>
      </c>
      <c r="AS126" s="75">
        <v>9340</v>
      </c>
      <c r="AT126" s="75">
        <v>48474</v>
      </c>
      <c r="AU126" s="75">
        <v>48230</v>
      </c>
      <c r="AV126" s="75">
        <v>244</v>
      </c>
      <c r="AW126" s="75" t="s">
        <v>104</v>
      </c>
      <c r="AX126" s="75">
        <v>244</v>
      </c>
      <c r="AY126" s="75">
        <v>0</v>
      </c>
      <c r="AZ126" s="75">
        <v>57814</v>
      </c>
      <c r="BA126" s="75">
        <v>-990</v>
      </c>
      <c r="BB126" s="75">
        <v>31</v>
      </c>
      <c r="BC126" s="75">
        <v>-1021</v>
      </c>
      <c r="BD126" s="75" t="s">
        <v>104</v>
      </c>
      <c r="BE126" s="75">
        <v>-1021</v>
      </c>
      <c r="BF126" s="75">
        <v>0</v>
      </c>
      <c r="BG126" s="75">
        <v>56824</v>
      </c>
      <c r="BH126" s="75">
        <v>-1868</v>
      </c>
      <c r="BI126" s="75">
        <v>-1752</v>
      </c>
      <c r="BJ126" s="75">
        <v>-116</v>
      </c>
      <c r="BK126" s="75" t="s">
        <v>104</v>
      </c>
      <c r="BL126" s="75">
        <v>-116</v>
      </c>
      <c r="BM126" s="75">
        <v>0</v>
      </c>
      <c r="BN126" s="75">
        <v>54956</v>
      </c>
      <c r="BO126" s="75">
        <v>94</v>
      </c>
      <c r="BP126" s="75">
        <v>37</v>
      </c>
      <c r="BQ126" s="75">
        <v>57</v>
      </c>
      <c r="BR126" s="75" t="s">
        <v>104</v>
      </c>
      <c r="BS126" s="75">
        <v>57</v>
      </c>
      <c r="BT126" s="75">
        <v>0</v>
      </c>
      <c r="BU126" s="75">
        <v>55050</v>
      </c>
      <c r="BV126" s="75">
        <v>134</v>
      </c>
      <c r="BW126" s="75">
        <v>22</v>
      </c>
      <c r="BX126" s="75">
        <v>112</v>
      </c>
      <c r="BY126" s="75" t="s">
        <v>104</v>
      </c>
      <c r="BZ126" s="75">
        <v>112</v>
      </c>
      <c r="CA126" s="75">
        <v>0</v>
      </c>
      <c r="CB126" s="75">
        <v>55184</v>
      </c>
      <c r="CC126" s="75">
        <v>-3243</v>
      </c>
      <c r="CD126" s="75">
        <v>23</v>
      </c>
      <c r="CE126" s="75">
        <v>-3266</v>
      </c>
      <c r="CF126" s="75" t="s">
        <v>104</v>
      </c>
      <c r="CG126" s="75">
        <v>-3266</v>
      </c>
      <c r="CH126" s="75">
        <v>0</v>
      </c>
      <c r="CI126" s="75">
        <v>51941</v>
      </c>
      <c r="CJ126" s="75">
        <v>-2253</v>
      </c>
      <c r="CK126" s="75">
        <v>9</v>
      </c>
      <c r="CL126" s="75">
        <v>-2262</v>
      </c>
      <c r="CM126" s="68" t="s">
        <v>104</v>
      </c>
      <c r="CN126" s="68">
        <v>-2262</v>
      </c>
      <c r="CO126" s="68">
        <v>0</v>
      </c>
      <c r="CP126" s="68">
        <v>49688</v>
      </c>
    </row>
    <row r="127" spans="1:94" s="68" customFormat="1" ht="15.75" hidden="1" customHeight="1" x14ac:dyDescent="0.2">
      <c r="A127" s="75">
        <v>29</v>
      </c>
      <c r="B127" s="75" t="s">
        <v>124</v>
      </c>
      <c r="C127" s="75">
        <v>21979</v>
      </c>
      <c r="D127" s="75">
        <v>556</v>
      </c>
      <c r="E127" s="75">
        <v>-1494</v>
      </c>
      <c r="F127" s="75">
        <v>2050</v>
      </c>
      <c r="G127" s="68" t="s">
        <v>104</v>
      </c>
      <c r="H127" s="68">
        <v>2050</v>
      </c>
      <c r="I127" s="68">
        <v>0</v>
      </c>
      <c r="J127" s="75">
        <v>22535</v>
      </c>
      <c r="K127" s="75">
        <v>-2991</v>
      </c>
      <c r="L127" s="75">
        <v>-3826</v>
      </c>
      <c r="M127" s="75">
        <v>835</v>
      </c>
      <c r="N127" s="75" t="s">
        <v>104</v>
      </c>
      <c r="O127" s="75">
        <v>835</v>
      </c>
      <c r="P127" s="68">
        <v>0</v>
      </c>
      <c r="Q127" s="75">
        <v>19544</v>
      </c>
      <c r="R127" s="75">
        <v>-11508</v>
      </c>
      <c r="S127" s="75">
        <v>-10200</v>
      </c>
      <c r="T127" s="75">
        <v>-1308</v>
      </c>
      <c r="U127" s="75" t="s">
        <v>104</v>
      </c>
      <c r="V127" s="75">
        <v>-1308</v>
      </c>
      <c r="W127" s="75">
        <v>0</v>
      </c>
      <c r="X127" s="75">
        <v>8036</v>
      </c>
      <c r="Y127" s="75">
        <v>-2996</v>
      </c>
      <c r="Z127" s="75">
        <v>-3331</v>
      </c>
      <c r="AA127" s="75">
        <v>335</v>
      </c>
      <c r="AB127" s="75" t="s">
        <v>104</v>
      </c>
      <c r="AC127" s="75">
        <v>335</v>
      </c>
      <c r="AD127" s="75">
        <v>0</v>
      </c>
      <c r="AE127" s="75">
        <v>5040</v>
      </c>
      <c r="AF127" s="75">
        <v>-796</v>
      </c>
      <c r="AG127" s="75">
        <v>-1021</v>
      </c>
      <c r="AH127" s="75">
        <v>225</v>
      </c>
      <c r="AI127" s="75" t="s">
        <v>104</v>
      </c>
      <c r="AJ127" s="75">
        <v>225</v>
      </c>
      <c r="AK127" s="75">
        <v>0</v>
      </c>
      <c r="AL127" s="75">
        <v>4244</v>
      </c>
      <c r="AM127" s="75">
        <v>3439</v>
      </c>
      <c r="AN127" s="75">
        <v>3473</v>
      </c>
      <c r="AO127" s="75">
        <v>-34</v>
      </c>
      <c r="AP127" s="75" t="s">
        <v>104</v>
      </c>
      <c r="AQ127" s="75">
        <v>-34</v>
      </c>
      <c r="AR127" s="75">
        <v>0</v>
      </c>
      <c r="AS127" s="75">
        <v>7683</v>
      </c>
      <c r="AT127" s="75">
        <v>3702</v>
      </c>
      <c r="AU127" s="75">
        <v>3357</v>
      </c>
      <c r="AV127" s="75">
        <v>345</v>
      </c>
      <c r="AW127" s="75" t="s">
        <v>104</v>
      </c>
      <c r="AX127" s="75">
        <v>345</v>
      </c>
      <c r="AY127" s="75">
        <v>0</v>
      </c>
      <c r="AZ127" s="75">
        <v>11385</v>
      </c>
      <c r="BA127" s="75">
        <v>1107</v>
      </c>
      <c r="BB127" s="75">
        <v>1293</v>
      </c>
      <c r="BC127" s="75">
        <v>-186</v>
      </c>
      <c r="BD127" s="75" t="s">
        <v>104</v>
      </c>
      <c r="BE127" s="75">
        <v>-186</v>
      </c>
      <c r="BF127" s="75">
        <v>0</v>
      </c>
      <c r="BG127" s="75">
        <v>12492</v>
      </c>
      <c r="BH127" s="75">
        <v>17588</v>
      </c>
      <c r="BI127" s="75">
        <v>18079</v>
      </c>
      <c r="BJ127" s="75">
        <v>-491</v>
      </c>
      <c r="BK127" s="75" t="s">
        <v>104</v>
      </c>
      <c r="BL127" s="75">
        <v>-491</v>
      </c>
      <c r="BM127" s="75">
        <v>0</v>
      </c>
      <c r="BN127" s="75">
        <v>30080</v>
      </c>
      <c r="BO127" s="75">
        <v>4081</v>
      </c>
      <c r="BP127" s="75">
        <v>4032</v>
      </c>
      <c r="BQ127" s="75">
        <v>49</v>
      </c>
      <c r="BR127" s="75" t="s">
        <v>104</v>
      </c>
      <c r="BS127" s="75">
        <v>49</v>
      </c>
      <c r="BT127" s="75">
        <v>0</v>
      </c>
      <c r="BU127" s="75">
        <v>34161</v>
      </c>
      <c r="BV127" s="75">
        <v>-3411</v>
      </c>
      <c r="BW127" s="75">
        <v>-3438</v>
      </c>
      <c r="BX127" s="75">
        <v>27</v>
      </c>
      <c r="BY127" s="75" t="s">
        <v>104</v>
      </c>
      <c r="BZ127" s="75">
        <v>27</v>
      </c>
      <c r="CA127" s="75">
        <v>0</v>
      </c>
      <c r="CB127" s="75">
        <v>30750</v>
      </c>
      <c r="CC127" s="75">
        <v>-5586</v>
      </c>
      <c r="CD127" s="75">
        <v>-3849</v>
      </c>
      <c r="CE127" s="75">
        <v>-1737</v>
      </c>
      <c r="CF127" s="75" t="s">
        <v>104</v>
      </c>
      <c r="CG127" s="75">
        <v>-1737</v>
      </c>
      <c r="CH127" s="75">
        <v>0</v>
      </c>
      <c r="CI127" s="75">
        <v>25164</v>
      </c>
      <c r="CJ127" s="75">
        <v>-7555</v>
      </c>
      <c r="CK127" s="75">
        <v>-6485</v>
      </c>
      <c r="CL127" s="75">
        <v>-1070</v>
      </c>
      <c r="CM127" s="68" t="s">
        <v>104</v>
      </c>
      <c r="CN127" s="68">
        <v>-1070</v>
      </c>
      <c r="CO127" s="68">
        <v>0</v>
      </c>
      <c r="CP127" s="68">
        <v>17609</v>
      </c>
    </row>
    <row r="128" spans="1:94" s="68" customFormat="1" ht="15.75" hidden="1" customHeight="1" x14ac:dyDescent="0.2">
      <c r="A128" s="75">
        <v>30</v>
      </c>
      <c r="B128" s="75" t="s">
        <v>125</v>
      </c>
      <c r="C128" s="75">
        <v>33651</v>
      </c>
      <c r="D128" s="75">
        <v>5887</v>
      </c>
      <c r="E128" s="75">
        <v>571</v>
      </c>
      <c r="F128" s="75">
        <v>5316</v>
      </c>
      <c r="G128" s="68">
        <v>-30</v>
      </c>
      <c r="H128" s="68">
        <v>5346</v>
      </c>
      <c r="I128" s="68">
        <v>0</v>
      </c>
      <c r="J128" s="75">
        <v>39538</v>
      </c>
      <c r="K128" s="75">
        <v>2934</v>
      </c>
      <c r="L128" s="75">
        <v>623</v>
      </c>
      <c r="M128" s="75">
        <v>2311</v>
      </c>
      <c r="N128" s="75">
        <v>-127</v>
      </c>
      <c r="O128" s="75">
        <v>2438</v>
      </c>
      <c r="P128" s="68">
        <v>0</v>
      </c>
      <c r="Q128" s="75">
        <v>42472</v>
      </c>
      <c r="R128" s="75">
        <v>-4850</v>
      </c>
      <c r="S128" s="75">
        <v>617</v>
      </c>
      <c r="T128" s="75">
        <v>-5467</v>
      </c>
      <c r="U128" s="75">
        <v>-70</v>
      </c>
      <c r="V128" s="75">
        <v>-5397</v>
      </c>
      <c r="W128" s="75">
        <v>0</v>
      </c>
      <c r="X128" s="75">
        <v>37622</v>
      </c>
      <c r="Y128" s="75">
        <v>3054</v>
      </c>
      <c r="Z128" s="75">
        <v>735</v>
      </c>
      <c r="AA128" s="75">
        <v>2319</v>
      </c>
      <c r="AB128" s="75">
        <v>-56</v>
      </c>
      <c r="AC128" s="75">
        <v>2375</v>
      </c>
      <c r="AD128" s="75">
        <v>0</v>
      </c>
      <c r="AE128" s="75">
        <v>40676</v>
      </c>
      <c r="AF128" s="75">
        <v>4790</v>
      </c>
      <c r="AG128" s="75">
        <v>989</v>
      </c>
      <c r="AH128" s="75">
        <v>3801</v>
      </c>
      <c r="AI128" s="75">
        <v>-16</v>
      </c>
      <c r="AJ128" s="75">
        <v>3817</v>
      </c>
      <c r="AK128" s="75">
        <v>0</v>
      </c>
      <c r="AL128" s="75">
        <v>45466</v>
      </c>
      <c r="AM128" s="75">
        <v>3804</v>
      </c>
      <c r="AN128" s="75">
        <v>1269</v>
      </c>
      <c r="AO128" s="75">
        <v>2535</v>
      </c>
      <c r="AP128" s="75">
        <v>-95</v>
      </c>
      <c r="AQ128" s="75">
        <v>2630</v>
      </c>
      <c r="AR128" s="75">
        <v>0</v>
      </c>
      <c r="AS128" s="75">
        <v>49270</v>
      </c>
      <c r="AT128" s="75">
        <v>955</v>
      </c>
      <c r="AU128" s="75">
        <v>669</v>
      </c>
      <c r="AV128" s="75">
        <v>286</v>
      </c>
      <c r="AW128" s="75">
        <v>-166</v>
      </c>
      <c r="AX128" s="75">
        <v>452</v>
      </c>
      <c r="AY128" s="75">
        <v>0</v>
      </c>
      <c r="AZ128" s="75">
        <v>50225</v>
      </c>
      <c r="BA128" s="75">
        <v>1595</v>
      </c>
      <c r="BB128" s="75">
        <v>511</v>
      </c>
      <c r="BC128" s="75">
        <v>1084</v>
      </c>
      <c r="BD128" s="75">
        <v>-96</v>
      </c>
      <c r="BE128" s="75">
        <v>1180</v>
      </c>
      <c r="BF128" s="75">
        <v>0</v>
      </c>
      <c r="BG128" s="75">
        <v>51820</v>
      </c>
      <c r="BH128" s="75">
        <v>-174</v>
      </c>
      <c r="BI128" s="75">
        <v>-450</v>
      </c>
      <c r="BJ128" s="75">
        <v>276</v>
      </c>
      <c r="BK128" s="75">
        <v>-101</v>
      </c>
      <c r="BL128" s="75">
        <v>377</v>
      </c>
      <c r="BM128" s="75">
        <v>0</v>
      </c>
      <c r="BN128" s="75">
        <v>51646</v>
      </c>
      <c r="BO128" s="75">
        <v>-1923</v>
      </c>
      <c r="BP128" s="75">
        <v>391</v>
      </c>
      <c r="BQ128" s="75">
        <v>-2314</v>
      </c>
      <c r="BR128" s="75">
        <v>0</v>
      </c>
      <c r="BS128" s="75">
        <v>-2314</v>
      </c>
      <c r="BT128" s="75">
        <v>0</v>
      </c>
      <c r="BU128" s="75">
        <v>49723</v>
      </c>
      <c r="BV128" s="75">
        <v>-2299</v>
      </c>
      <c r="BW128" s="75">
        <v>317</v>
      </c>
      <c r="BX128" s="75">
        <v>-2616</v>
      </c>
      <c r="BY128" s="75">
        <v>0</v>
      </c>
      <c r="BZ128" s="75">
        <v>-2616</v>
      </c>
      <c r="CA128" s="75">
        <v>0</v>
      </c>
      <c r="CB128" s="75">
        <v>47424</v>
      </c>
      <c r="CC128" s="75">
        <v>-5646</v>
      </c>
      <c r="CD128" s="75">
        <v>243</v>
      </c>
      <c r="CE128" s="75">
        <v>-5889</v>
      </c>
      <c r="CF128" s="75">
        <v>0</v>
      </c>
      <c r="CG128" s="75">
        <v>-5889</v>
      </c>
      <c r="CH128" s="75">
        <v>0</v>
      </c>
      <c r="CI128" s="75">
        <v>41778</v>
      </c>
      <c r="CJ128" s="75">
        <v>-2663</v>
      </c>
      <c r="CK128" s="75">
        <v>185</v>
      </c>
      <c r="CL128" s="75">
        <v>-2848</v>
      </c>
      <c r="CM128" s="68">
        <v>0</v>
      </c>
      <c r="CN128" s="68">
        <v>-2848</v>
      </c>
      <c r="CO128" s="68">
        <v>0</v>
      </c>
      <c r="CP128" s="68">
        <v>39115</v>
      </c>
    </row>
    <row r="129" spans="1:94" s="68" customFormat="1" ht="15.75" hidden="1" customHeight="1" x14ac:dyDescent="0.2">
      <c r="A129" s="75">
        <v>31</v>
      </c>
      <c r="B129" s="75" t="s">
        <v>126</v>
      </c>
      <c r="C129" s="75">
        <v>20500</v>
      </c>
      <c r="D129" s="75">
        <v>3796</v>
      </c>
      <c r="E129" s="75">
        <v>293</v>
      </c>
      <c r="F129" s="75">
        <v>3503</v>
      </c>
      <c r="G129" s="68" t="s">
        <v>104</v>
      </c>
      <c r="H129" s="68">
        <v>3330</v>
      </c>
      <c r="I129" s="68">
        <v>173</v>
      </c>
      <c r="J129" s="75">
        <v>24295</v>
      </c>
      <c r="K129" s="75">
        <v>-1679</v>
      </c>
      <c r="L129" s="75">
        <v>242</v>
      </c>
      <c r="M129" s="75">
        <v>-1921</v>
      </c>
      <c r="N129" s="75" t="s">
        <v>104</v>
      </c>
      <c r="O129" s="75">
        <v>1238</v>
      </c>
      <c r="P129" s="68">
        <v>-3159</v>
      </c>
      <c r="Q129" s="75">
        <v>22616</v>
      </c>
      <c r="R129" s="75">
        <v>-6580</v>
      </c>
      <c r="S129" s="75">
        <v>224</v>
      </c>
      <c r="T129" s="75">
        <v>-6804</v>
      </c>
      <c r="U129" s="75" t="s">
        <v>104</v>
      </c>
      <c r="V129" s="75">
        <v>-6755</v>
      </c>
      <c r="W129" s="75">
        <v>-49</v>
      </c>
      <c r="X129" s="75">
        <v>16036</v>
      </c>
      <c r="Y129" s="75">
        <v>1578</v>
      </c>
      <c r="Z129" s="75">
        <v>309</v>
      </c>
      <c r="AA129" s="75">
        <v>1269</v>
      </c>
      <c r="AB129" s="75" t="s">
        <v>104</v>
      </c>
      <c r="AC129" s="75">
        <v>1221</v>
      </c>
      <c r="AD129" s="75">
        <v>48</v>
      </c>
      <c r="AE129" s="75">
        <v>17614</v>
      </c>
      <c r="AF129" s="75">
        <v>2272</v>
      </c>
      <c r="AG129" s="75">
        <v>517</v>
      </c>
      <c r="AH129" s="75">
        <v>1755</v>
      </c>
      <c r="AI129" s="75" t="s">
        <v>104</v>
      </c>
      <c r="AJ129" s="75">
        <v>1771</v>
      </c>
      <c r="AK129" s="75">
        <v>-16</v>
      </c>
      <c r="AL129" s="75">
        <v>19886</v>
      </c>
      <c r="AM129" s="75">
        <v>-1861</v>
      </c>
      <c r="AN129" s="75">
        <v>587</v>
      </c>
      <c r="AO129" s="75">
        <v>-2448</v>
      </c>
      <c r="AP129" s="75" t="s">
        <v>104</v>
      </c>
      <c r="AQ129" s="75">
        <v>807</v>
      </c>
      <c r="AR129" s="75">
        <v>-3255</v>
      </c>
      <c r="AS129" s="75">
        <v>18025</v>
      </c>
      <c r="AT129" s="75">
        <v>3537</v>
      </c>
      <c r="AU129" s="75">
        <v>138</v>
      </c>
      <c r="AV129" s="75">
        <v>3399</v>
      </c>
      <c r="AW129" s="75" t="s">
        <v>104</v>
      </c>
      <c r="AX129" s="75">
        <v>263</v>
      </c>
      <c r="AY129" s="75">
        <v>3136</v>
      </c>
      <c r="AZ129" s="75">
        <v>21562</v>
      </c>
      <c r="BA129" s="75">
        <v>286</v>
      </c>
      <c r="BB129" s="75">
        <v>55</v>
      </c>
      <c r="BC129" s="75">
        <v>231</v>
      </c>
      <c r="BD129" s="75" t="s">
        <v>104</v>
      </c>
      <c r="BE129" s="75">
        <v>-18</v>
      </c>
      <c r="BF129" s="75">
        <v>249</v>
      </c>
      <c r="BG129" s="75">
        <v>21847</v>
      </c>
      <c r="BH129" s="75">
        <v>4825</v>
      </c>
      <c r="BI129" s="75">
        <v>110</v>
      </c>
      <c r="BJ129" s="75">
        <v>4715</v>
      </c>
      <c r="BK129" s="75" t="s">
        <v>104</v>
      </c>
      <c r="BL129" s="75">
        <v>-609</v>
      </c>
      <c r="BM129" s="75">
        <v>5324</v>
      </c>
      <c r="BN129" s="75">
        <v>26673</v>
      </c>
      <c r="BO129" s="75">
        <v>-1739</v>
      </c>
      <c r="BP129" s="75">
        <v>24</v>
      </c>
      <c r="BQ129" s="75">
        <v>-1763</v>
      </c>
      <c r="BR129" s="75" t="s">
        <v>104</v>
      </c>
      <c r="BS129" s="75">
        <v>-624</v>
      </c>
      <c r="BT129" s="75">
        <v>-1139</v>
      </c>
      <c r="BU129" s="75">
        <v>24934</v>
      </c>
      <c r="BV129" s="75">
        <v>-4045</v>
      </c>
      <c r="BW129" s="75">
        <v>3</v>
      </c>
      <c r="BX129" s="75">
        <v>-4048</v>
      </c>
      <c r="BY129" s="75" t="s">
        <v>104</v>
      </c>
      <c r="BZ129" s="75">
        <v>-232</v>
      </c>
      <c r="CA129" s="75">
        <v>-3816</v>
      </c>
      <c r="CB129" s="75">
        <v>20889</v>
      </c>
      <c r="CC129" s="75">
        <v>-1886</v>
      </c>
      <c r="CD129" s="75">
        <v>5</v>
      </c>
      <c r="CE129" s="75">
        <v>-1891</v>
      </c>
      <c r="CF129" s="75" t="s">
        <v>104</v>
      </c>
      <c r="CG129" s="75">
        <v>-2995</v>
      </c>
      <c r="CH129" s="75">
        <v>1104</v>
      </c>
      <c r="CI129" s="75">
        <v>19003</v>
      </c>
      <c r="CJ129" s="75">
        <v>-1448</v>
      </c>
      <c r="CK129" s="75">
        <v>-20</v>
      </c>
      <c r="CL129" s="75">
        <v>-1428</v>
      </c>
      <c r="CM129" s="68" t="s">
        <v>104</v>
      </c>
      <c r="CN129" s="68">
        <v>-1483</v>
      </c>
      <c r="CO129" s="68">
        <v>55</v>
      </c>
      <c r="CP129" s="68">
        <v>17555</v>
      </c>
    </row>
    <row r="130" spans="1:94" s="68" customFormat="1" ht="15.75" hidden="1" customHeight="1" x14ac:dyDescent="0.2">
      <c r="A130" s="75">
        <v>32</v>
      </c>
      <c r="B130" s="75" t="s">
        <v>127</v>
      </c>
      <c r="C130" s="75">
        <v>9956</v>
      </c>
      <c r="D130" s="75">
        <v>1220</v>
      </c>
      <c r="E130" s="75">
        <v>191</v>
      </c>
      <c r="F130" s="75">
        <v>1029</v>
      </c>
      <c r="G130" s="68">
        <v>-30</v>
      </c>
      <c r="H130" s="68">
        <v>1348</v>
      </c>
      <c r="I130" s="68">
        <v>-289</v>
      </c>
      <c r="J130" s="75">
        <v>11176</v>
      </c>
      <c r="K130" s="75">
        <v>4396</v>
      </c>
      <c r="L130" s="75">
        <v>298</v>
      </c>
      <c r="M130" s="75">
        <v>4098</v>
      </c>
      <c r="N130" s="75">
        <v>-127</v>
      </c>
      <c r="O130" s="75">
        <v>904</v>
      </c>
      <c r="P130" s="68">
        <v>3321</v>
      </c>
      <c r="Q130" s="75">
        <v>15572</v>
      </c>
      <c r="R130" s="75">
        <v>2160</v>
      </c>
      <c r="S130" s="75">
        <v>309</v>
      </c>
      <c r="T130" s="75">
        <v>1851</v>
      </c>
      <c r="U130" s="75">
        <v>-70</v>
      </c>
      <c r="V130" s="75">
        <v>1900</v>
      </c>
      <c r="W130" s="75">
        <v>21</v>
      </c>
      <c r="X130" s="75">
        <v>17732</v>
      </c>
      <c r="Y130" s="75">
        <v>905</v>
      </c>
      <c r="Z130" s="75">
        <v>308</v>
      </c>
      <c r="AA130" s="75">
        <v>597</v>
      </c>
      <c r="AB130" s="75">
        <v>-56</v>
      </c>
      <c r="AC130" s="75">
        <v>706</v>
      </c>
      <c r="AD130" s="75">
        <v>-53</v>
      </c>
      <c r="AE130" s="75">
        <v>18637</v>
      </c>
      <c r="AF130" s="75">
        <v>1850</v>
      </c>
      <c r="AG130" s="75">
        <v>288</v>
      </c>
      <c r="AH130" s="75">
        <v>1562</v>
      </c>
      <c r="AI130" s="75">
        <v>-16</v>
      </c>
      <c r="AJ130" s="75">
        <v>1563</v>
      </c>
      <c r="AK130" s="75">
        <v>15</v>
      </c>
      <c r="AL130" s="75">
        <v>20487</v>
      </c>
      <c r="AM130" s="75">
        <v>2608</v>
      </c>
      <c r="AN130" s="75">
        <v>443</v>
      </c>
      <c r="AO130" s="75">
        <v>2165</v>
      </c>
      <c r="AP130" s="75">
        <v>-95</v>
      </c>
      <c r="AQ130" s="75">
        <v>2250</v>
      </c>
      <c r="AR130" s="75">
        <v>10</v>
      </c>
      <c r="AS130" s="75">
        <v>23095</v>
      </c>
      <c r="AT130" s="75">
        <v>387</v>
      </c>
      <c r="AU130" s="75">
        <v>480</v>
      </c>
      <c r="AV130" s="75">
        <v>-93</v>
      </c>
      <c r="AW130" s="75">
        <v>-166</v>
      </c>
      <c r="AX130" s="75">
        <v>35</v>
      </c>
      <c r="AY130" s="75">
        <v>38</v>
      </c>
      <c r="AZ130" s="75">
        <v>23482</v>
      </c>
      <c r="BA130" s="75">
        <v>1556</v>
      </c>
      <c r="BB130" s="75">
        <v>439</v>
      </c>
      <c r="BC130" s="75">
        <v>1117</v>
      </c>
      <c r="BD130" s="75">
        <v>-96</v>
      </c>
      <c r="BE130" s="75">
        <v>1537</v>
      </c>
      <c r="BF130" s="75">
        <v>-324</v>
      </c>
      <c r="BG130" s="75">
        <v>25039</v>
      </c>
      <c r="BH130" s="75">
        <v>-65</v>
      </c>
      <c r="BI130" s="75">
        <v>-598</v>
      </c>
      <c r="BJ130" s="75">
        <v>533</v>
      </c>
      <c r="BK130" s="75">
        <v>-101</v>
      </c>
      <c r="BL130" s="75">
        <v>789</v>
      </c>
      <c r="BM130" s="75">
        <v>-155</v>
      </c>
      <c r="BN130" s="75">
        <v>24973</v>
      </c>
      <c r="BO130" s="75">
        <v>-1502</v>
      </c>
      <c r="BP130" s="75">
        <v>365</v>
      </c>
      <c r="BQ130" s="75">
        <v>-1867</v>
      </c>
      <c r="BR130" s="75">
        <v>0</v>
      </c>
      <c r="BS130" s="75">
        <v>-1563</v>
      </c>
      <c r="BT130" s="75">
        <v>-304</v>
      </c>
      <c r="BU130" s="75">
        <v>23471</v>
      </c>
      <c r="BV130" s="75">
        <v>-2035</v>
      </c>
      <c r="BW130" s="75">
        <v>313</v>
      </c>
      <c r="BX130" s="75">
        <v>-2348</v>
      </c>
      <c r="BY130" s="75">
        <v>0</v>
      </c>
      <c r="BZ130" s="75">
        <v>-2578</v>
      </c>
      <c r="CA130" s="75">
        <v>230</v>
      </c>
      <c r="CB130" s="75">
        <v>21436</v>
      </c>
      <c r="CC130" s="75">
        <v>1339</v>
      </c>
      <c r="CD130" s="75">
        <v>234</v>
      </c>
      <c r="CE130" s="75">
        <v>1105</v>
      </c>
      <c r="CF130" s="75">
        <v>0</v>
      </c>
      <c r="CG130" s="75">
        <v>-2875</v>
      </c>
      <c r="CH130" s="75">
        <v>3980</v>
      </c>
      <c r="CI130" s="75">
        <v>22775</v>
      </c>
      <c r="CJ130" s="75">
        <v>-1215</v>
      </c>
      <c r="CK130" s="75">
        <v>205</v>
      </c>
      <c r="CL130" s="75">
        <v>-1420</v>
      </c>
      <c r="CM130" s="68">
        <v>0</v>
      </c>
      <c r="CN130" s="68">
        <v>-1365</v>
      </c>
      <c r="CO130" s="68">
        <v>-55</v>
      </c>
      <c r="CP130" s="68">
        <v>21560</v>
      </c>
    </row>
    <row r="131" spans="1:94" s="68" customFormat="1" ht="15.75" hidden="1" customHeight="1" x14ac:dyDescent="0.2">
      <c r="A131" s="75">
        <v>33</v>
      </c>
      <c r="B131" s="75" t="s">
        <v>128</v>
      </c>
      <c r="C131" s="75" t="s">
        <v>104</v>
      </c>
      <c r="D131" s="75" t="s">
        <v>104</v>
      </c>
      <c r="E131" s="75" t="s">
        <v>104</v>
      </c>
      <c r="F131" s="75" t="s">
        <v>104</v>
      </c>
      <c r="G131" s="68" t="s">
        <v>104</v>
      </c>
      <c r="H131" s="68" t="s">
        <v>104</v>
      </c>
      <c r="I131" s="68" t="s">
        <v>104</v>
      </c>
      <c r="J131" s="75" t="s">
        <v>104</v>
      </c>
      <c r="K131" s="75" t="s">
        <v>104</v>
      </c>
      <c r="L131" s="75" t="s">
        <v>104</v>
      </c>
      <c r="M131" s="75" t="s">
        <v>104</v>
      </c>
      <c r="N131" s="75" t="s">
        <v>104</v>
      </c>
      <c r="O131" s="75" t="s">
        <v>104</v>
      </c>
      <c r="P131" s="68" t="s">
        <v>104</v>
      </c>
      <c r="Q131" s="75" t="s">
        <v>104</v>
      </c>
      <c r="R131" s="75" t="s">
        <v>104</v>
      </c>
      <c r="S131" s="75" t="s">
        <v>104</v>
      </c>
      <c r="T131" s="75" t="s">
        <v>104</v>
      </c>
      <c r="U131" s="75" t="s">
        <v>104</v>
      </c>
      <c r="V131" s="75" t="s">
        <v>104</v>
      </c>
      <c r="W131" s="75" t="s">
        <v>104</v>
      </c>
      <c r="X131" s="75" t="s">
        <v>104</v>
      </c>
      <c r="Y131" s="75" t="s">
        <v>104</v>
      </c>
      <c r="Z131" s="75" t="s">
        <v>104</v>
      </c>
      <c r="AA131" s="75" t="s">
        <v>104</v>
      </c>
      <c r="AB131" s="75" t="s">
        <v>104</v>
      </c>
      <c r="AC131" s="75" t="s">
        <v>104</v>
      </c>
      <c r="AD131" s="75" t="s">
        <v>104</v>
      </c>
      <c r="AE131" s="75" t="s">
        <v>104</v>
      </c>
      <c r="AF131" s="75" t="s">
        <v>104</v>
      </c>
      <c r="AG131" s="75" t="s">
        <v>104</v>
      </c>
      <c r="AH131" s="75" t="s">
        <v>104</v>
      </c>
      <c r="AI131" s="75" t="s">
        <v>104</v>
      </c>
      <c r="AJ131" s="75" t="s">
        <v>104</v>
      </c>
      <c r="AK131" s="75" t="s">
        <v>104</v>
      </c>
      <c r="AL131" s="75" t="s">
        <v>104</v>
      </c>
      <c r="AM131" s="75" t="s">
        <v>104</v>
      </c>
      <c r="AN131" s="75" t="s">
        <v>104</v>
      </c>
      <c r="AO131" s="75" t="s">
        <v>104</v>
      </c>
      <c r="AP131" s="75" t="s">
        <v>104</v>
      </c>
      <c r="AQ131" s="75" t="s">
        <v>104</v>
      </c>
      <c r="AR131" s="75" t="s">
        <v>104</v>
      </c>
      <c r="AS131" s="75" t="s">
        <v>104</v>
      </c>
      <c r="AT131" s="75" t="s">
        <v>104</v>
      </c>
      <c r="AU131" s="75" t="s">
        <v>104</v>
      </c>
      <c r="AV131" s="75" t="s">
        <v>104</v>
      </c>
      <c r="AW131" s="75" t="s">
        <v>104</v>
      </c>
      <c r="AX131" s="75" t="s">
        <v>104</v>
      </c>
      <c r="AY131" s="75" t="s">
        <v>104</v>
      </c>
      <c r="AZ131" s="75" t="s">
        <v>104</v>
      </c>
      <c r="BA131" s="75" t="s">
        <v>104</v>
      </c>
      <c r="BB131" s="75" t="s">
        <v>104</v>
      </c>
      <c r="BC131" s="75" t="s">
        <v>104</v>
      </c>
      <c r="BD131" s="75" t="s">
        <v>104</v>
      </c>
      <c r="BE131" s="75" t="s">
        <v>104</v>
      </c>
      <c r="BF131" s="75" t="s">
        <v>104</v>
      </c>
      <c r="BG131" s="75" t="s">
        <v>104</v>
      </c>
      <c r="BH131" s="75" t="s">
        <v>104</v>
      </c>
      <c r="BI131" s="75" t="s">
        <v>104</v>
      </c>
      <c r="BJ131" s="75" t="s">
        <v>104</v>
      </c>
      <c r="BK131" s="75" t="s">
        <v>104</v>
      </c>
      <c r="BL131" s="75" t="s">
        <v>104</v>
      </c>
      <c r="BM131" s="75" t="s">
        <v>104</v>
      </c>
      <c r="BN131" s="75" t="s">
        <v>104</v>
      </c>
      <c r="BO131" s="75" t="s">
        <v>104</v>
      </c>
      <c r="BP131" s="75" t="s">
        <v>104</v>
      </c>
      <c r="BQ131" s="75" t="s">
        <v>104</v>
      </c>
      <c r="BR131" s="75" t="s">
        <v>104</v>
      </c>
      <c r="BS131" s="75" t="s">
        <v>104</v>
      </c>
      <c r="BT131" s="75" t="s">
        <v>104</v>
      </c>
      <c r="BU131" s="75" t="s">
        <v>104</v>
      </c>
      <c r="BV131" s="75" t="s">
        <v>104</v>
      </c>
      <c r="BW131" s="75" t="s">
        <v>104</v>
      </c>
      <c r="BX131" s="75" t="s">
        <v>104</v>
      </c>
      <c r="BY131" s="75" t="s">
        <v>104</v>
      </c>
      <c r="BZ131" s="75" t="s">
        <v>104</v>
      </c>
      <c r="CA131" s="75" t="s">
        <v>104</v>
      </c>
      <c r="CB131" s="75" t="s">
        <v>104</v>
      </c>
      <c r="CC131" s="75" t="s">
        <v>104</v>
      </c>
      <c r="CD131" s="75" t="s">
        <v>104</v>
      </c>
      <c r="CE131" s="75" t="s">
        <v>104</v>
      </c>
      <c r="CF131" s="75" t="s">
        <v>104</v>
      </c>
      <c r="CG131" s="75" t="s">
        <v>104</v>
      </c>
      <c r="CH131" s="75" t="s">
        <v>104</v>
      </c>
      <c r="CI131" s="75" t="s">
        <v>104</v>
      </c>
      <c r="CJ131" s="75" t="s">
        <v>104</v>
      </c>
      <c r="CK131" s="75" t="s">
        <v>104</v>
      </c>
      <c r="CL131" s="75" t="s">
        <v>104</v>
      </c>
      <c r="CM131" s="68" t="s">
        <v>104</v>
      </c>
      <c r="CN131" s="68" t="s">
        <v>104</v>
      </c>
      <c r="CO131" s="68" t="s">
        <v>104</v>
      </c>
      <c r="CP131" s="68" t="s">
        <v>104</v>
      </c>
    </row>
    <row r="132" spans="1:94" s="68" customFormat="1" ht="15.75" hidden="1" customHeight="1" x14ac:dyDescent="0.2">
      <c r="A132" s="75">
        <v>34</v>
      </c>
      <c r="B132" s="75" t="s">
        <v>129</v>
      </c>
      <c r="C132" s="75">
        <v>3196</v>
      </c>
      <c r="D132" s="75">
        <v>871</v>
      </c>
      <c r="E132" s="75">
        <v>87</v>
      </c>
      <c r="F132" s="75">
        <v>784</v>
      </c>
      <c r="G132" s="68" t="s">
        <v>104</v>
      </c>
      <c r="H132" s="68">
        <v>667</v>
      </c>
      <c r="I132" s="68">
        <v>117</v>
      </c>
      <c r="J132" s="75">
        <v>4067</v>
      </c>
      <c r="K132" s="75">
        <v>217</v>
      </c>
      <c r="L132" s="75">
        <v>83</v>
      </c>
      <c r="M132" s="75">
        <v>134</v>
      </c>
      <c r="N132" s="75" t="s">
        <v>104</v>
      </c>
      <c r="O132" s="75">
        <v>296</v>
      </c>
      <c r="P132" s="68">
        <v>-162</v>
      </c>
      <c r="Q132" s="75">
        <v>4284</v>
      </c>
      <c r="R132" s="75">
        <v>-430</v>
      </c>
      <c r="S132" s="75">
        <v>84</v>
      </c>
      <c r="T132" s="75">
        <v>-514</v>
      </c>
      <c r="U132" s="75" t="s">
        <v>104</v>
      </c>
      <c r="V132" s="75">
        <v>-542</v>
      </c>
      <c r="W132" s="75">
        <v>28</v>
      </c>
      <c r="X132" s="75">
        <v>3854</v>
      </c>
      <c r="Y132" s="75">
        <v>571</v>
      </c>
      <c r="Z132" s="75">
        <v>118</v>
      </c>
      <c r="AA132" s="75">
        <v>453</v>
      </c>
      <c r="AB132" s="75" t="s">
        <v>104</v>
      </c>
      <c r="AC132" s="75">
        <v>447</v>
      </c>
      <c r="AD132" s="75">
        <v>6</v>
      </c>
      <c r="AE132" s="75">
        <v>4425</v>
      </c>
      <c r="AF132" s="75">
        <v>668</v>
      </c>
      <c r="AG132" s="75">
        <v>184</v>
      </c>
      <c r="AH132" s="75">
        <v>484</v>
      </c>
      <c r="AI132" s="75" t="s">
        <v>104</v>
      </c>
      <c r="AJ132" s="75">
        <v>483</v>
      </c>
      <c r="AK132" s="75">
        <v>1</v>
      </c>
      <c r="AL132" s="75">
        <v>5093</v>
      </c>
      <c r="AM132" s="75">
        <v>3057</v>
      </c>
      <c r="AN132" s="75">
        <v>239</v>
      </c>
      <c r="AO132" s="75">
        <v>2818</v>
      </c>
      <c r="AP132" s="75" t="s">
        <v>104</v>
      </c>
      <c r="AQ132" s="75">
        <v>-427</v>
      </c>
      <c r="AR132" s="75">
        <v>3245</v>
      </c>
      <c r="AS132" s="75">
        <v>8150</v>
      </c>
      <c r="AT132" s="75">
        <v>-2969</v>
      </c>
      <c r="AU132" s="75">
        <v>51</v>
      </c>
      <c r="AV132" s="75">
        <v>-3020</v>
      </c>
      <c r="AW132" s="75" t="s">
        <v>104</v>
      </c>
      <c r="AX132" s="75">
        <v>154</v>
      </c>
      <c r="AY132" s="75">
        <v>-3174</v>
      </c>
      <c r="AZ132" s="75">
        <v>5181</v>
      </c>
      <c r="BA132" s="75">
        <v>-247</v>
      </c>
      <c r="BB132" s="75">
        <v>17</v>
      </c>
      <c r="BC132" s="75">
        <v>-264</v>
      </c>
      <c r="BD132" s="75" t="s">
        <v>104</v>
      </c>
      <c r="BE132" s="75">
        <v>-339</v>
      </c>
      <c r="BF132" s="75">
        <v>75</v>
      </c>
      <c r="BG132" s="75">
        <v>4934</v>
      </c>
      <c r="BH132" s="75">
        <v>-4934</v>
      </c>
      <c r="BI132" s="75">
        <v>39</v>
      </c>
      <c r="BJ132" s="75">
        <v>-4973</v>
      </c>
      <c r="BK132" s="75" t="s">
        <v>104</v>
      </c>
      <c r="BL132" s="75">
        <v>196</v>
      </c>
      <c r="BM132" s="75">
        <v>-5169</v>
      </c>
      <c r="BN132" s="75">
        <v>0</v>
      </c>
      <c r="BO132" s="75">
        <v>1318</v>
      </c>
      <c r="BP132" s="75">
        <v>3</v>
      </c>
      <c r="BQ132" s="75">
        <v>1315</v>
      </c>
      <c r="BR132" s="75" t="s">
        <v>104</v>
      </c>
      <c r="BS132" s="75">
        <v>-128</v>
      </c>
      <c r="BT132" s="75">
        <v>1443</v>
      </c>
      <c r="BU132" s="75">
        <v>1318</v>
      </c>
      <c r="BV132" s="75">
        <v>3781</v>
      </c>
      <c r="BW132" s="75">
        <v>1</v>
      </c>
      <c r="BX132" s="75">
        <v>3780</v>
      </c>
      <c r="BY132" s="75" t="s">
        <v>104</v>
      </c>
      <c r="BZ132" s="75">
        <v>193</v>
      </c>
      <c r="CA132" s="75">
        <v>3587</v>
      </c>
      <c r="CB132" s="75">
        <v>5099</v>
      </c>
      <c r="CC132" s="75">
        <v>-5099</v>
      </c>
      <c r="CD132" s="75">
        <v>4</v>
      </c>
      <c r="CE132" s="75">
        <v>-5103</v>
      </c>
      <c r="CF132" s="75" t="s">
        <v>104</v>
      </c>
      <c r="CG132" s="75">
        <v>-20</v>
      </c>
      <c r="CH132" s="75">
        <v>-5083</v>
      </c>
      <c r="CI132" s="75">
        <v>0</v>
      </c>
      <c r="CJ132" s="75">
        <v>0</v>
      </c>
      <c r="CK132" s="75">
        <v>0</v>
      </c>
      <c r="CL132" s="75">
        <v>0</v>
      </c>
      <c r="CM132" s="68" t="s">
        <v>104</v>
      </c>
      <c r="CN132" s="68">
        <v>0</v>
      </c>
      <c r="CO132" s="68">
        <v>0</v>
      </c>
      <c r="CP132" s="68">
        <v>0</v>
      </c>
    </row>
    <row r="133" spans="1:94" s="68" customFormat="1" ht="15.75" hidden="1" customHeight="1" x14ac:dyDescent="0.2">
      <c r="A133" s="75">
        <v>35</v>
      </c>
      <c r="B133" s="75" t="s">
        <v>130</v>
      </c>
      <c r="C133" s="75">
        <v>9476128</v>
      </c>
      <c r="D133" s="75">
        <v>1437819</v>
      </c>
      <c r="E133" s="75">
        <v>905899</v>
      </c>
      <c r="F133" s="75">
        <v>531920</v>
      </c>
      <c r="G133" s="68">
        <v>775363</v>
      </c>
      <c r="H133" s="68">
        <v>68781</v>
      </c>
      <c r="I133" s="68">
        <v>-312224</v>
      </c>
      <c r="J133" s="75">
        <v>10913947</v>
      </c>
      <c r="K133" s="75">
        <v>2038448</v>
      </c>
      <c r="L133" s="75">
        <v>1595116</v>
      </c>
      <c r="M133" s="75">
        <v>443331</v>
      </c>
      <c r="N133" s="75">
        <v>278469</v>
      </c>
      <c r="O133" s="75">
        <v>39532</v>
      </c>
      <c r="P133" s="68">
        <v>125330</v>
      </c>
      <c r="Q133" s="75">
        <v>12952395</v>
      </c>
      <c r="R133" s="75">
        <v>2262471</v>
      </c>
      <c r="S133" s="75" t="s">
        <v>96</v>
      </c>
      <c r="T133" s="75" t="s">
        <v>96</v>
      </c>
      <c r="U133" s="75" t="s">
        <v>96</v>
      </c>
      <c r="V133" s="75" t="s">
        <v>96</v>
      </c>
      <c r="W133" s="75" t="s">
        <v>96</v>
      </c>
      <c r="X133" s="75">
        <v>15214866</v>
      </c>
      <c r="Y133" s="75">
        <v>3003465</v>
      </c>
      <c r="Z133" s="75" t="s">
        <v>96</v>
      </c>
      <c r="AA133" s="75" t="s">
        <v>96</v>
      </c>
      <c r="AB133" s="75" t="s">
        <v>96</v>
      </c>
      <c r="AC133" s="75" t="s">
        <v>96</v>
      </c>
      <c r="AD133" s="75" t="s">
        <v>96</v>
      </c>
      <c r="AE133" s="75">
        <v>18218331</v>
      </c>
      <c r="AF133" s="75">
        <v>3765665</v>
      </c>
      <c r="AG133" s="75" t="s">
        <v>96</v>
      </c>
      <c r="AH133" s="75" t="s">
        <v>96</v>
      </c>
      <c r="AI133" s="75" t="s">
        <v>96</v>
      </c>
      <c r="AJ133" s="75" t="s">
        <v>96</v>
      </c>
      <c r="AK133" s="75" t="s">
        <v>96</v>
      </c>
      <c r="AL133" s="75">
        <v>21983996</v>
      </c>
      <c r="AM133" s="75">
        <v>1434722</v>
      </c>
      <c r="AN133" s="75" t="s">
        <v>96</v>
      </c>
      <c r="AO133" s="75" t="s">
        <v>96</v>
      </c>
      <c r="AP133" s="75" t="s">
        <v>96</v>
      </c>
      <c r="AQ133" s="75" t="s">
        <v>96</v>
      </c>
      <c r="AR133" s="75" t="s">
        <v>96</v>
      </c>
      <c r="AS133" s="75">
        <v>23418718</v>
      </c>
      <c r="AT133" s="75">
        <v>-1364634</v>
      </c>
      <c r="AU133" s="75" t="s">
        <v>96</v>
      </c>
      <c r="AV133" s="75" t="s">
        <v>96</v>
      </c>
      <c r="AW133" s="75" t="s">
        <v>96</v>
      </c>
      <c r="AX133" s="75" t="s">
        <v>96</v>
      </c>
      <c r="AY133" s="75" t="s">
        <v>96</v>
      </c>
      <c r="AZ133" s="75">
        <v>22054085</v>
      </c>
      <c r="BA133" s="75">
        <v>2225530</v>
      </c>
      <c r="BB133" s="75" t="s">
        <v>96</v>
      </c>
      <c r="BC133" s="75" t="s">
        <v>96</v>
      </c>
      <c r="BD133" s="75" t="s">
        <v>96</v>
      </c>
      <c r="BE133" s="75" t="s">
        <v>96</v>
      </c>
      <c r="BF133" s="75" t="s">
        <v>96</v>
      </c>
      <c r="BG133" s="75">
        <v>24279615</v>
      </c>
      <c r="BH133" s="75">
        <v>2384278</v>
      </c>
      <c r="BI133" s="75" t="s">
        <v>96</v>
      </c>
      <c r="BJ133" s="75" t="s">
        <v>96</v>
      </c>
      <c r="BK133" s="75" t="s">
        <v>96</v>
      </c>
      <c r="BL133" s="75" t="s">
        <v>96</v>
      </c>
      <c r="BM133" s="75" t="s">
        <v>96</v>
      </c>
      <c r="BN133" s="75">
        <v>26663893</v>
      </c>
      <c r="BO133" s="75">
        <v>416568</v>
      </c>
      <c r="BP133" s="75" t="s">
        <v>96</v>
      </c>
      <c r="BQ133" s="75" t="s">
        <v>96</v>
      </c>
      <c r="BR133" s="75" t="s">
        <v>96</v>
      </c>
      <c r="BS133" s="75" t="s">
        <v>96</v>
      </c>
      <c r="BT133" s="75" t="s">
        <v>96</v>
      </c>
      <c r="BU133" s="75">
        <v>27080461</v>
      </c>
      <c r="BV133" s="75">
        <v>2436968</v>
      </c>
      <c r="BW133" s="75" t="s">
        <v>96</v>
      </c>
      <c r="BX133" s="75" t="s">
        <v>96</v>
      </c>
      <c r="BY133" s="75" t="s">
        <v>96</v>
      </c>
      <c r="BZ133" s="75" t="s">
        <v>96</v>
      </c>
      <c r="CA133" s="75" t="s">
        <v>96</v>
      </c>
      <c r="CB133" s="75">
        <v>29517429</v>
      </c>
      <c r="CC133" s="75">
        <v>2246256</v>
      </c>
      <c r="CD133" s="75" t="s">
        <v>96</v>
      </c>
      <c r="CE133" s="75" t="s">
        <v>96</v>
      </c>
      <c r="CF133" s="75" t="s">
        <v>96</v>
      </c>
      <c r="CG133" s="75" t="s">
        <v>96</v>
      </c>
      <c r="CH133" s="75" t="s">
        <v>96</v>
      </c>
      <c r="CI133" s="75">
        <v>31763685</v>
      </c>
      <c r="CJ133" s="75">
        <v>-1142277</v>
      </c>
      <c r="CK133" s="75" t="s">
        <v>96</v>
      </c>
      <c r="CL133" s="75" t="s">
        <v>96</v>
      </c>
      <c r="CM133" s="68" t="s">
        <v>96</v>
      </c>
      <c r="CN133" s="68" t="s">
        <v>96</v>
      </c>
      <c r="CO133" s="68" t="s">
        <v>96</v>
      </c>
      <c r="CP133" s="68">
        <v>30621408</v>
      </c>
    </row>
    <row r="134" spans="1:94" s="75" customFormat="1" ht="37.5" hidden="1" customHeight="1" x14ac:dyDescent="0.25">
      <c r="A134" s="75">
        <v>36</v>
      </c>
      <c r="B134" s="75" t="s">
        <v>131</v>
      </c>
      <c r="C134" s="75">
        <v>9476128</v>
      </c>
      <c r="D134" s="75">
        <v>1437819</v>
      </c>
      <c r="E134" s="75">
        <v>905899</v>
      </c>
      <c r="F134" s="75">
        <v>531920</v>
      </c>
      <c r="G134" s="75">
        <v>775363</v>
      </c>
      <c r="H134" s="75">
        <v>68781</v>
      </c>
      <c r="I134" s="75">
        <v>-312224</v>
      </c>
      <c r="J134" s="75">
        <v>10913947</v>
      </c>
      <c r="K134" s="75">
        <v>2038448</v>
      </c>
      <c r="L134" s="75">
        <v>1595116</v>
      </c>
      <c r="M134" s="75">
        <v>443331</v>
      </c>
      <c r="N134" s="75">
        <v>278469</v>
      </c>
      <c r="O134" s="75">
        <v>39532</v>
      </c>
      <c r="P134" s="75">
        <v>125330</v>
      </c>
      <c r="Q134" s="75">
        <v>12952395</v>
      </c>
      <c r="R134" s="75">
        <v>1130357</v>
      </c>
      <c r="S134" s="75">
        <v>1273038</v>
      </c>
      <c r="T134" s="75">
        <v>-142681</v>
      </c>
      <c r="U134" s="75">
        <v>-66777</v>
      </c>
      <c r="V134" s="75">
        <v>-50596</v>
      </c>
      <c r="W134" s="75">
        <v>-25308</v>
      </c>
      <c r="X134" s="75">
        <v>14082752</v>
      </c>
      <c r="Y134" s="75">
        <v>2956420</v>
      </c>
      <c r="Z134" s="75">
        <v>2116304</v>
      </c>
      <c r="AA134" s="75">
        <v>840116</v>
      </c>
      <c r="AB134" s="75">
        <v>529069</v>
      </c>
      <c r="AC134" s="75">
        <v>44373</v>
      </c>
      <c r="AD134" s="75">
        <v>266674</v>
      </c>
      <c r="AE134" s="75">
        <v>17039172</v>
      </c>
      <c r="AF134" s="75">
        <v>2456964</v>
      </c>
      <c r="AG134" s="75">
        <v>2183538</v>
      </c>
      <c r="AH134" s="75">
        <v>273426</v>
      </c>
      <c r="AI134" s="75">
        <v>243346</v>
      </c>
      <c r="AJ134" s="75">
        <v>80144</v>
      </c>
      <c r="AK134" s="75">
        <v>-50064</v>
      </c>
      <c r="AL134" s="75">
        <v>19496136</v>
      </c>
      <c r="AM134" s="75">
        <v>-2045233</v>
      </c>
      <c r="AN134" s="75">
        <v>454051</v>
      </c>
      <c r="AO134" s="75">
        <v>-2499284</v>
      </c>
      <c r="AP134" s="75">
        <v>-2498164</v>
      </c>
      <c r="AQ134" s="75">
        <v>-92130</v>
      </c>
      <c r="AR134" s="75">
        <v>91010</v>
      </c>
      <c r="AS134" s="75">
        <v>17450903</v>
      </c>
      <c r="AT134" s="75">
        <v>1239738</v>
      </c>
      <c r="AU134" s="75">
        <v>318350</v>
      </c>
      <c r="AV134" s="75">
        <v>921388</v>
      </c>
      <c r="AW134" s="75">
        <v>984204</v>
      </c>
      <c r="AX134" s="75">
        <v>86143</v>
      </c>
      <c r="AY134" s="75">
        <v>-148960</v>
      </c>
      <c r="AZ134" s="75">
        <v>18690641</v>
      </c>
      <c r="BA134" s="75">
        <v>2047043</v>
      </c>
      <c r="BB134" s="75">
        <v>1386345</v>
      </c>
      <c r="BC134" s="75">
        <v>660698</v>
      </c>
      <c r="BD134" s="75">
        <v>819634</v>
      </c>
      <c r="BE134" s="75">
        <v>-8779</v>
      </c>
      <c r="BF134" s="75">
        <v>-150157</v>
      </c>
      <c r="BG134" s="75">
        <v>20737684</v>
      </c>
      <c r="BH134" s="75">
        <v>1295670</v>
      </c>
      <c r="BI134" s="75">
        <v>977073</v>
      </c>
      <c r="BJ134" s="75">
        <v>318597</v>
      </c>
      <c r="BK134" s="75">
        <v>18025</v>
      </c>
      <c r="BL134" s="75">
        <v>-5539</v>
      </c>
      <c r="BM134" s="75">
        <v>306111</v>
      </c>
      <c r="BN134" s="75">
        <v>22033354</v>
      </c>
      <c r="BO134" s="75">
        <v>1485122</v>
      </c>
      <c r="BP134" s="75">
        <v>625352</v>
      </c>
      <c r="BQ134" s="75">
        <v>859770</v>
      </c>
      <c r="BR134" s="75">
        <v>731444</v>
      </c>
      <c r="BS134" s="75">
        <v>919</v>
      </c>
      <c r="BT134" s="75">
        <v>127407</v>
      </c>
      <c r="BU134" s="75">
        <v>23518476</v>
      </c>
      <c r="BV134" s="75">
        <v>3059410</v>
      </c>
      <c r="BW134" s="75">
        <v>1044635</v>
      </c>
      <c r="BX134" s="75">
        <v>2014775</v>
      </c>
      <c r="BY134" s="75">
        <v>1823698</v>
      </c>
      <c r="BZ134" s="75">
        <v>-28988</v>
      </c>
      <c r="CA134" s="75">
        <v>220065</v>
      </c>
      <c r="CB134" s="75">
        <v>26577886</v>
      </c>
      <c r="CC134" s="75">
        <v>2057196</v>
      </c>
      <c r="CD134" s="75">
        <v>1056374</v>
      </c>
      <c r="CE134" s="75">
        <v>1000822</v>
      </c>
      <c r="CF134" s="75">
        <v>1117605</v>
      </c>
      <c r="CG134" s="75">
        <v>-104221</v>
      </c>
      <c r="CH134" s="75">
        <v>-12563</v>
      </c>
      <c r="CI134" s="75">
        <v>28635082</v>
      </c>
      <c r="CJ134" s="75">
        <v>-351794</v>
      </c>
      <c r="CK134" s="75">
        <v>395234</v>
      </c>
      <c r="CL134" s="75">
        <v>-747028</v>
      </c>
      <c r="CM134" s="75">
        <v>-561040</v>
      </c>
      <c r="CN134" s="75">
        <v>-90017</v>
      </c>
      <c r="CO134" s="75">
        <v>-95971</v>
      </c>
      <c r="CP134" s="75">
        <v>28283288</v>
      </c>
    </row>
    <row r="135" spans="1:94" hidden="1" x14ac:dyDescent="0.25"/>
    <row r="136" spans="1:94" hidden="1" x14ac:dyDescent="0.25"/>
  </sheetData>
  <mergeCells count="1">
    <mergeCell ref="C7:L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1"/>
  <sheetViews>
    <sheetView workbookViewId="0">
      <pane ySplit="10" topLeftCell="A11" activePane="bottomLeft" state="frozen"/>
      <selection pane="bottomLeft" sqref="A1:J1"/>
    </sheetView>
  </sheetViews>
  <sheetFormatPr defaultRowHeight="12.75" x14ac:dyDescent="0.2"/>
  <cols>
    <col min="1" max="1" width="9.140625" style="95"/>
    <col min="2" max="2" width="42.85546875" style="95" hidden="1" customWidth="1"/>
    <col min="3" max="10" width="20.28515625" style="95" customWidth="1"/>
    <col min="11" max="14" width="12.7109375" style="96" hidden="1" customWidth="1"/>
    <col min="15" max="16" width="11" style="96" customWidth="1"/>
    <col min="17" max="17" width="10.5703125" style="96" customWidth="1"/>
    <col min="18" max="26" width="0" style="95" hidden="1" customWidth="1"/>
    <col min="27" max="256" width="9.140625" style="95"/>
    <col min="257" max="257" width="0" style="95" hidden="1" customWidth="1"/>
    <col min="258" max="265" width="20.28515625" style="95" customWidth="1"/>
    <col min="266" max="266" width="25" style="95" customWidth="1"/>
    <col min="267" max="270" width="0" style="95" hidden="1" customWidth="1"/>
    <col min="271" max="272" width="11" style="95" customWidth="1"/>
    <col min="273" max="273" width="10.5703125" style="95" customWidth="1"/>
    <col min="274" max="282" width="0" style="95" hidden="1" customWidth="1"/>
    <col min="283" max="512" width="9.140625" style="95"/>
    <col min="513" max="513" width="0" style="95" hidden="1" customWidth="1"/>
    <col min="514" max="521" width="20.28515625" style="95" customWidth="1"/>
    <col min="522" max="522" width="25" style="95" customWidth="1"/>
    <col min="523" max="526" width="0" style="95" hidden="1" customWidth="1"/>
    <col min="527" max="528" width="11" style="95" customWidth="1"/>
    <col min="529" max="529" width="10.5703125" style="95" customWidth="1"/>
    <col min="530" max="538" width="0" style="95" hidden="1" customWidth="1"/>
    <col min="539" max="768" width="9.140625" style="95"/>
    <col min="769" max="769" width="0" style="95" hidden="1" customWidth="1"/>
    <col min="770" max="777" width="20.28515625" style="95" customWidth="1"/>
    <col min="778" max="778" width="25" style="95" customWidth="1"/>
    <col min="779" max="782" width="0" style="95" hidden="1" customWidth="1"/>
    <col min="783" max="784" width="11" style="95" customWidth="1"/>
    <col min="785" max="785" width="10.5703125" style="95" customWidth="1"/>
    <col min="786" max="794" width="0" style="95" hidden="1" customWidth="1"/>
    <col min="795" max="1024" width="9.140625" style="95"/>
    <col min="1025" max="1025" width="0" style="95" hidden="1" customWidth="1"/>
    <col min="1026" max="1033" width="20.28515625" style="95" customWidth="1"/>
    <col min="1034" max="1034" width="25" style="95" customWidth="1"/>
    <col min="1035" max="1038" width="0" style="95" hidden="1" customWidth="1"/>
    <col min="1039" max="1040" width="11" style="95" customWidth="1"/>
    <col min="1041" max="1041" width="10.5703125" style="95" customWidth="1"/>
    <col min="1042" max="1050" width="0" style="95" hidden="1" customWidth="1"/>
    <col min="1051" max="1280" width="9.140625" style="95"/>
    <col min="1281" max="1281" width="0" style="95" hidden="1" customWidth="1"/>
    <col min="1282" max="1289" width="20.28515625" style="95" customWidth="1"/>
    <col min="1290" max="1290" width="25" style="95" customWidth="1"/>
    <col min="1291" max="1294" width="0" style="95" hidden="1" customWidth="1"/>
    <col min="1295" max="1296" width="11" style="95" customWidth="1"/>
    <col min="1297" max="1297" width="10.5703125" style="95" customWidth="1"/>
    <col min="1298" max="1306" width="0" style="95" hidden="1" customWidth="1"/>
    <col min="1307" max="1536" width="9.140625" style="95"/>
    <col min="1537" max="1537" width="0" style="95" hidden="1" customWidth="1"/>
    <col min="1538" max="1545" width="20.28515625" style="95" customWidth="1"/>
    <col min="1546" max="1546" width="25" style="95" customWidth="1"/>
    <col min="1547" max="1550" width="0" style="95" hidden="1" customWidth="1"/>
    <col min="1551" max="1552" width="11" style="95" customWidth="1"/>
    <col min="1553" max="1553" width="10.5703125" style="95" customWidth="1"/>
    <col min="1554" max="1562" width="0" style="95" hidden="1" customWidth="1"/>
    <col min="1563" max="1792" width="9.140625" style="95"/>
    <col min="1793" max="1793" width="0" style="95" hidden="1" customWidth="1"/>
    <col min="1794" max="1801" width="20.28515625" style="95" customWidth="1"/>
    <col min="1802" max="1802" width="25" style="95" customWidth="1"/>
    <col min="1803" max="1806" width="0" style="95" hidden="1" customWidth="1"/>
    <col min="1807" max="1808" width="11" style="95" customWidth="1"/>
    <col min="1809" max="1809" width="10.5703125" style="95" customWidth="1"/>
    <col min="1810" max="1818" width="0" style="95" hidden="1" customWidth="1"/>
    <col min="1819" max="2048" width="9.140625" style="95"/>
    <col min="2049" max="2049" width="0" style="95" hidden="1" customWidth="1"/>
    <col min="2050" max="2057" width="20.28515625" style="95" customWidth="1"/>
    <col min="2058" max="2058" width="25" style="95" customWidth="1"/>
    <col min="2059" max="2062" width="0" style="95" hidden="1" customWidth="1"/>
    <col min="2063" max="2064" width="11" style="95" customWidth="1"/>
    <col min="2065" max="2065" width="10.5703125" style="95" customWidth="1"/>
    <col min="2066" max="2074" width="0" style="95" hidden="1" customWidth="1"/>
    <col min="2075" max="2304" width="9.140625" style="95"/>
    <col min="2305" max="2305" width="0" style="95" hidden="1" customWidth="1"/>
    <col min="2306" max="2313" width="20.28515625" style="95" customWidth="1"/>
    <col min="2314" max="2314" width="25" style="95" customWidth="1"/>
    <col min="2315" max="2318" width="0" style="95" hidden="1" customWidth="1"/>
    <col min="2319" max="2320" width="11" style="95" customWidth="1"/>
    <col min="2321" max="2321" width="10.5703125" style="95" customWidth="1"/>
    <col min="2322" max="2330" width="0" style="95" hidden="1" customWidth="1"/>
    <col min="2331" max="2560" width="9.140625" style="95"/>
    <col min="2561" max="2561" width="0" style="95" hidden="1" customWidth="1"/>
    <col min="2562" max="2569" width="20.28515625" style="95" customWidth="1"/>
    <col min="2570" max="2570" width="25" style="95" customWidth="1"/>
    <col min="2571" max="2574" width="0" style="95" hidden="1" customWidth="1"/>
    <col min="2575" max="2576" width="11" style="95" customWidth="1"/>
    <col min="2577" max="2577" width="10.5703125" style="95" customWidth="1"/>
    <col min="2578" max="2586" width="0" style="95" hidden="1" customWidth="1"/>
    <col min="2587" max="2816" width="9.140625" style="95"/>
    <col min="2817" max="2817" width="0" style="95" hidden="1" customWidth="1"/>
    <col min="2818" max="2825" width="20.28515625" style="95" customWidth="1"/>
    <col min="2826" max="2826" width="25" style="95" customWidth="1"/>
    <col min="2827" max="2830" width="0" style="95" hidden="1" customWidth="1"/>
    <col min="2831" max="2832" width="11" style="95" customWidth="1"/>
    <col min="2833" max="2833" width="10.5703125" style="95" customWidth="1"/>
    <col min="2834" max="2842" width="0" style="95" hidden="1" customWidth="1"/>
    <col min="2843" max="3072" width="9.140625" style="95"/>
    <col min="3073" max="3073" width="0" style="95" hidden="1" customWidth="1"/>
    <col min="3074" max="3081" width="20.28515625" style="95" customWidth="1"/>
    <col min="3082" max="3082" width="25" style="95" customWidth="1"/>
    <col min="3083" max="3086" width="0" style="95" hidden="1" customWidth="1"/>
    <col min="3087" max="3088" width="11" style="95" customWidth="1"/>
    <col min="3089" max="3089" width="10.5703125" style="95" customWidth="1"/>
    <col min="3090" max="3098" width="0" style="95" hidden="1" customWidth="1"/>
    <col min="3099" max="3328" width="9.140625" style="95"/>
    <col min="3329" max="3329" width="0" style="95" hidden="1" customWidth="1"/>
    <col min="3330" max="3337" width="20.28515625" style="95" customWidth="1"/>
    <col min="3338" max="3338" width="25" style="95" customWidth="1"/>
    <col min="3339" max="3342" width="0" style="95" hidden="1" customWidth="1"/>
    <col min="3343" max="3344" width="11" style="95" customWidth="1"/>
    <col min="3345" max="3345" width="10.5703125" style="95" customWidth="1"/>
    <col min="3346" max="3354" width="0" style="95" hidden="1" customWidth="1"/>
    <col min="3355" max="3584" width="9.140625" style="95"/>
    <col min="3585" max="3585" width="0" style="95" hidden="1" customWidth="1"/>
    <col min="3586" max="3593" width="20.28515625" style="95" customWidth="1"/>
    <col min="3594" max="3594" width="25" style="95" customWidth="1"/>
    <col min="3595" max="3598" width="0" style="95" hidden="1" customWidth="1"/>
    <col min="3599" max="3600" width="11" style="95" customWidth="1"/>
    <col min="3601" max="3601" width="10.5703125" style="95" customWidth="1"/>
    <col min="3602" max="3610" width="0" style="95" hidden="1" customWidth="1"/>
    <col min="3611" max="3840" width="9.140625" style="95"/>
    <col min="3841" max="3841" width="0" style="95" hidden="1" customWidth="1"/>
    <col min="3842" max="3849" width="20.28515625" style="95" customWidth="1"/>
    <col min="3850" max="3850" width="25" style="95" customWidth="1"/>
    <col min="3851" max="3854" width="0" style="95" hidden="1" customWidth="1"/>
    <col min="3855" max="3856" width="11" style="95" customWidth="1"/>
    <col min="3857" max="3857" width="10.5703125" style="95" customWidth="1"/>
    <col min="3858" max="3866" width="0" style="95" hidden="1" customWidth="1"/>
    <col min="3867" max="4096" width="9.140625" style="95"/>
    <col min="4097" max="4097" width="0" style="95" hidden="1" customWidth="1"/>
    <col min="4098" max="4105" width="20.28515625" style="95" customWidth="1"/>
    <col min="4106" max="4106" width="25" style="95" customWidth="1"/>
    <col min="4107" max="4110" width="0" style="95" hidden="1" customWidth="1"/>
    <col min="4111" max="4112" width="11" style="95" customWidth="1"/>
    <col min="4113" max="4113" width="10.5703125" style="95" customWidth="1"/>
    <col min="4114" max="4122" width="0" style="95" hidden="1" customWidth="1"/>
    <col min="4123" max="4352" width="9.140625" style="95"/>
    <col min="4353" max="4353" width="0" style="95" hidden="1" customWidth="1"/>
    <col min="4354" max="4361" width="20.28515625" style="95" customWidth="1"/>
    <col min="4362" max="4362" width="25" style="95" customWidth="1"/>
    <col min="4363" max="4366" width="0" style="95" hidden="1" customWidth="1"/>
    <col min="4367" max="4368" width="11" style="95" customWidth="1"/>
    <col min="4369" max="4369" width="10.5703125" style="95" customWidth="1"/>
    <col min="4370" max="4378" width="0" style="95" hidden="1" customWidth="1"/>
    <col min="4379" max="4608" width="9.140625" style="95"/>
    <col min="4609" max="4609" width="0" style="95" hidden="1" customWidth="1"/>
    <col min="4610" max="4617" width="20.28515625" style="95" customWidth="1"/>
    <col min="4618" max="4618" width="25" style="95" customWidth="1"/>
    <col min="4619" max="4622" width="0" style="95" hidden="1" customWidth="1"/>
    <col min="4623" max="4624" width="11" style="95" customWidth="1"/>
    <col min="4625" max="4625" width="10.5703125" style="95" customWidth="1"/>
    <col min="4626" max="4634" width="0" style="95" hidden="1" customWidth="1"/>
    <col min="4635" max="4864" width="9.140625" style="95"/>
    <col min="4865" max="4865" width="0" style="95" hidden="1" customWidth="1"/>
    <col min="4866" max="4873" width="20.28515625" style="95" customWidth="1"/>
    <col min="4874" max="4874" width="25" style="95" customWidth="1"/>
    <col min="4875" max="4878" width="0" style="95" hidden="1" customWidth="1"/>
    <col min="4879" max="4880" width="11" style="95" customWidth="1"/>
    <col min="4881" max="4881" width="10.5703125" style="95" customWidth="1"/>
    <col min="4882" max="4890" width="0" style="95" hidden="1" customWidth="1"/>
    <col min="4891" max="5120" width="9.140625" style="95"/>
    <col min="5121" max="5121" width="0" style="95" hidden="1" customWidth="1"/>
    <col min="5122" max="5129" width="20.28515625" style="95" customWidth="1"/>
    <col min="5130" max="5130" width="25" style="95" customWidth="1"/>
    <col min="5131" max="5134" width="0" style="95" hidden="1" customWidth="1"/>
    <col min="5135" max="5136" width="11" style="95" customWidth="1"/>
    <col min="5137" max="5137" width="10.5703125" style="95" customWidth="1"/>
    <col min="5138" max="5146" width="0" style="95" hidden="1" customWidth="1"/>
    <col min="5147" max="5376" width="9.140625" style="95"/>
    <col min="5377" max="5377" width="0" style="95" hidden="1" customWidth="1"/>
    <col min="5378" max="5385" width="20.28515625" style="95" customWidth="1"/>
    <col min="5386" max="5386" width="25" style="95" customWidth="1"/>
    <col min="5387" max="5390" width="0" style="95" hidden="1" customWidth="1"/>
    <col min="5391" max="5392" width="11" style="95" customWidth="1"/>
    <col min="5393" max="5393" width="10.5703125" style="95" customWidth="1"/>
    <col min="5394" max="5402" width="0" style="95" hidden="1" customWidth="1"/>
    <col min="5403" max="5632" width="9.140625" style="95"/>
    <col min="5633" max="5633" width="0" style="95" hidden="1" customWidth="1"/>
    <col min="5634" max="5641" width="20.28515625" style="95" customWidth="1"/>
    <col min="5642" max="5642" width="25" style="95" customWidth="1"/>
    <col min="5643" max="5646" width="0" style="95" hidden="1" customWidth="1"/>
    <col min="5647" max="5648" width="11" style="95" customWidth="1"/>
    <col min="5649" max="5649" width="10.5703125" style="95" customWidth="1"/>
    <col min="5650" max="5658" width="0" style="95" hidden="1" customWidth="1"/>
    <col min="5659" max="5888" width="9.140625" style="95"/>
    <col min="5889" max="5889" width="0" style="95" hidden="1" customWidth="1"/>
    <col min="5890" max="5897" width="20.28515625" style="95" customWidth="1"/>
    <col min="5898" max="5898" width="25" style="95" customWidth="1"/>
    <col min="5899" max="5902" width="0" style="95" hidden="1" customWidth="1"/>
    <col min="5903" max="5904" width="11" style="95" customWidth="1"/>
    <col min="5905" max="5905" width="10.5703125" style="95" customWidth="1"/>
    <col min="5906" max="5914" width="0" style="95" hidden="1" customWidth="1"/>
    <col min="5915" max="6144" width="9.140625" style="95"/>
    <col min="6145" max="6145" width="0" style="95" hidden="1" customWidth="1"/>
    <col min="6146" max="6153" width="20.28515625" style="95" customWidth="1"/>
    <col min="6154" max="6154" width="25" style="95" customWidth="1"/>
    <col min="6155" max="6158" width="0" style="95" hidden="1" customWidth="1"/>
    <col min="6159" max="6160" width="11" style="95" customWidth="1"/>
    <col min="6161" max="6161" width="10.5703125" style="95" customWidth="1"/>
    <col min="6162" max="6170" width="0" style="95" hidden="1" customWidth="1"/>
    <col min="6171" max="6400" width="9.140625" style="95"/>
    <col min="6401" max="6401" width="0" style="95" hidden="1" customWidth="1"/>
    <col min="6402" max="6409" width="20.28515625" style="95" customWidth="1"/>
    <col min="6410" max="6410" width="25" style="95" customWidth="1"/>
    <col min="6411" max="6414" width="0" style="95" hidden="1" customWidth="1"/>
    <col min="6415" max="6416" width="11" style="95" customWidth="1"/>
    <col min="6417" max="6417" width="10.5703125" style="95" customWidth="1"/>
    <col min="6418" max="6426" width="0" style="95" hidden="1" customWidth="1"/>
    <col min="6427" max="6656" width="9.140625" style="95"/>
    <col min="6657" max="6657" width="0" style="95" hidden="1" customWidth="1"/>
    <col min="6658" max="6665" width="20.28515625" style="95" customWidth="1"/>
    <col min="6666" max="6666" width="25" style="95" customWidth="1"/>
    <col min="6667" max="6670" width="0" style="95" hidden="1" customWidth="1"/>
    <col min="6671" max="6672" width="11" style="95" customWidth="1"/>
    <col min="6673" max="6673" width="10.5703125" style="95" customWidth="1"/>
    <col min="6674" max="6682" width="0" style="95" hidden="1" customWidth="1"/>
    <col min="6683" max="6912" width="9.140625" style="95"/>
    <col min="6913" max="6913" width="0" style="95" hidden="1" customWidth="1"/>
    <col min="6914" max="6921" width="20.28515625" style="95" customWidth="1"/>
    <col min="6922" max="6922" width="25" style="95" customWidth="1"/>
    <col min="6923" max="6926" width="0" style="95" hidden="1" customWidth="1"/>
    <col min="6927" max="6928" width="11" style="95" customWidth="1"/>
    <col min="6929" max="6929" width="10.5703125" style="95" customWidth="1"/>
    <col min="6930" max="6938" width="0" style="95" hidden="1" customWidth="1"/>
    <col min="6939" max="7168" width="9.140625" style="95"/>
    <col min="7169" max="7169" width="0" style="95" hidden="1" customWidth="1"/>
    <col min="7170" max="7177" width="20.28515625" style="95" customWidth="1"/>
    <col min="7178" max="7178" width="25" style="95" customWidth="1"/>
    <col min="7179" max="7182" width="0" style="95" hidden="1" customWidth="1"/>
    <col min="7183" max="7184" width="11" style="95" customWidth="1"/>
    <col min="7185" max="7185" width="10.5703125" style="95" customWidth="1"/>
    <col min="7186" max="7194" width="0" style="95" hidden="1" customWidth="1"/>
    <col min="7195" max="7424" width="9.140625" style="95"/>
    <col min="7425" max="7425" width="0" style="95" hidden="1" customWidth="1"/>
    <col min="7426" max="7433" width="20.28515625" style="95" customWidth="1"/>
    <col min="7434" max="7434" width="25" style="95" customWidth="1"/>
    <col min="7435" max="7438" width="0" style="95" hidden="1" customWidth="1"/>
    <col min="7439" max="7440" width="11" style="95" customWidth="1"/>
    <col min="7441" max="7441" width="10.5703125" style="95" customWidth="1"/>
    <col min="7442" max="7450" width="0" style="95" hidden="1" customWidth="1"/>
    <col min="7451" max="7680" width="9.140625" style="95"/>
    <col min="7681" max="7681" width="0" style="95" hidden="1" customWidth="1"/>
    <col min="7682" max="7689" width="20.28515625" style="95" customWidth="1"/>
    <col min="7690" max="7690" width="25" style="95" customWidth="1"/>
    <col min="7691" max="7694" width="0" style="95" hidden="1" customWidth="1"/>
    <col min="7695" max="7696" width="11" style="95" customWidth="1"/>
    <col min="7697" max="7697" width="10.5703125" style="95" customWidth="1"/>
    <col min="7698" max="7706" width="0" style="95" hidden="1" customWidth="1"/>
    <col min="7707" max="7936" width="9.140625" style="95"/>
    <col min="7937" max="7937" width="0" style="95" hidden="1" customWidth="1"/>
    <col min="7938" max="7945" width="20.28515625" style="95" customWidth="1"/>
    <col min="7946" max="7946" width="25" style="95" customWidth="1"/>
    <col min="7947" max="7950" width="0" style="95" hidden="1" customWidth="1"/>
    <col min="7951" max="7952" width="11" style="95" customWidth="1"/>
    <col min="7953" max="7953" width="10.5703125" style="95" customWidth="1"/>
    <col min="7954" max="7962" width="0" style="95" hidden="1" customWidth="1"/>
    <col min="7963" max="8192" width="9.140625" style="95"/>
    <col min="8193" max="8193" width="0" style="95" hidden="1" customWidth="1"/>
    <col min="8194" max="8201" width="20.28515625" style="95" customWidth="1"/>
    <col min="8202" max="8202" width="25" style="95" customWidth="1"/>
    <col min="8203" max="8206" width="0" style="95" hidden="1" customWidth="1"/>
    <col min="8207" max="8208" width="11" style="95" customWidth="1"/>
    <col min="8209" max="8209" width="10.5703125" style="95" customWidth="1"/>
    <col min="8210" max="8218" width="0" style="95" hidden="1" customWidth="1"/>
    <col min="8219" max="8448" width="9.140625" style="95"/>
    <col min="8449" max="8449" width="0" style="95" hidden="1" customWidth="1"/>
    <col min="8450" max="8457" width="20.28515625" style="95" customWidth="1"/>
    <col min="8458" max="8458" width="25" style="95" customWidth="1"/>
    <col min="8459" max="8462" width="0" style="95" hidden="1" customWidth="1"/>
    <col min="8463" max="8464" width="11" style="95" customWidth="1"/>
    <col min="8465" max="8465" width="10.5703125" style="95" customWidth="1"/>
    <col min="8466" max="8474" width="0" style="95" hidden="1" customWidth="1"/>
    <col min="8475" max="8704" width="9.140625" style="95"/>
    <col min="8705" max="8705" width="0" style="95" hidden="1" customWidth="1"/>
    <col min="8706" max="8713" width="20.28515625" style="95" customWidth="1"/>
    <col min="8714" max="8714" width="25" style="95" customWidth="1"/>
    <col min="8715" max="8718" width="0" style="95" hidden="1" customWidth="1"/>
    <col min="8719" max="8720" width="11" style="95" customWidth="1"/>
    <col min="8721" max="8721" width="10.5703125" style="95" customWidth="1"/>
    <col min="8722" max="8730" width="0" style="95" hidden="1" customWidth="1"/>
    <col min="8731" max="8960" width="9.140625" style="95"/>
    <col min="8961" max="8961" width="0" style="95" hidden="1" customWidth="1"/>
    <col min="8962" max="8969" width="20.28515625" style="95" customWidth="1"/>
    <col min="8970" max="8970" width="25" style="95" customWidth="1"/>
    <col min="8971" max="8974" width="0" style="95" hidden="1" customWidth="1"/>
    <col min="8975" max="8976" width="11" style="95" customWidth="1"/>
    <col min="8977" max="8977" width="10.5703125" style="95" customWidth="1"/>
    <col min="8978" max="8986" width="0" style="95" hidden="1" customWidth="1"/>
    <col min="8987" max="9216" width="9.140625" style="95"/>
    <col min="9217" max="9217" width="0" style="95" hidden="1" customWidth="1"/>
    <col min="9218" max="9225" width="20.28515625" style="95" customWidth="1"/>
    <col min="9226" max="9226" width="25" style="95" customWidth="1"/>
    <col min="9227" max="9230" width="0" style="95" hidden="1" customWidth="1"/>
    <col min="9231" max="9232" width="11" style="95" customWidth="1"/>
    <col min="9233" max="9233" width="10.5703125" style="95" customWidth="1"/>
    <col min="9234" max="9242" width="0" style="95" hidden="1" customWidth="1"/>
    <col min="9243" max="9472" width="9.140625" style="95"/>
    <col min="9473" max="9473" width="0" style="95" hidden="1" customWidth="1"/>
    <col min="9474" max="9481" width="20.28515625" style="95" customWidth="1"/>
    <col min="9482" max="9482" width="25" style="95" customWidth="1"/>
    <col min="9483" max="9486" width="0" style="95" hidden="1" customWidth="1"/>
    <col min="9487" max="9488" width="11" style="95" customWidth="1"/>
    <col min="9489" max="9489" width="10.5703125" style="95" customWidth="1"/>
    <col min="9490" max="9498" width="0" style="95" hidden="1" customWidth="1"/>
    <col min="9499" max="9728" width="9.140625" style="95"/>
    <col min="9729" max="9729" width="0" style="95" hidden="1" customWidth="1"/>
    <col min="9730" max="9737" width="20.28515625" style="95" customWidth="1"/>
    <col min="9738" max="9738" width="25" style="95" customWidth="1"/>
    <col min="9739" max="9742" width="0" style="95" hidden="1" customWidth="1"/>
    <col min="9743" max="9744" width="11" style="95" customWidth="1"/>
    <col min="9745" max="9745" width="10.5703125" style="95" customWidth="1"/>
    <col min="9746" max="9754" width="0" style="95" hidden="1" customWidth="1"/>
    <col min="9755" max="9984" width="9.140625" style="95"/>
    <col min="9985" max="9985" width="0" style="95" hidden="1" customWidth="1"/>
    <col min="9986" max="9993" width="20.28515625" style="95" customWidth="1"/>
    <col min="9994" max="9994" width="25" style="95" customWidth="1"/>
    <col min="9995" max="9998" width="0" style="95" hidden="1" customWidth="1"/>
    <col min="9999" max="10000" width="11" style="95" customWidth="1"/>
    <col min="10001" max="10001" width="10.5703125" style="95" customWidth="1"/>
    <col min="10002" max="10010" width="0" style="95" hidden="1" customWidth="1"/>
    <col min="10011" max="10240" width="9.140625" style="95"/>
    <col min="10241" max="10241" width="0" style="95" hidden="1" customWidth="1"/>
    <col min="10242" max="10249" width="20.28515625" style="95" customWidth="1"/>
    <col min="10250" max="10250" width="25" style="95" customWidth="1"/>
    <col min="10251" max="10254" width="0" style="95" hidden="1" customWidth="1"/>
    <col min="10255" max="10256" width="11" style="95" customWidth="1"/>
    <col min="10257" max="10257" width="10.5703125" style="95" customWidth="1"/>
    <col min="10258" max="10266" width="0" style="95" hidden="1" customWidth="1"/>
    <col min="10267" max="10496" width="9.140625" style="95"/>
    <col min="10497" max="10497" width="0" style="95" hidden="1" customWidth="1"/>
    <col min="10498" max="10505" width="20.28515625" style="95" customWidth="1"/>
    <col min="10506" max="10506" width="25" style="95" customWidth="1"/>
    <col min="10507" max="10510" width="0" style="95" hidden="1" customWidth="1"/>
    <col min="10511" max="10512" width="11" style="95" customWidth="1"/>
    <col min="10513" max="10513" width="10.5703125" style="95" customWidth="1"/>
    <col min="10514" max="10522" width="0" style="95" hidden="1" customWidth="1"/>
    <col min="10523" max="10752" width="9.140625" style="95"/>
    <col min="10753" max="10753" width="0" style="95" hidden="1" customWidth="1"/>
    <col min="10754" max="10761" width="20.28515625" style="95" customWidth="1"/>
    <col min="10762" max="10762" width="25" style="95" customWidth="1"/>
    <col min="10763" max="10766" width="0" style="95" hidden="1" customWidth="1"/>
    <col min="10767" max="10768" width="11" style="95" customWidth="1"/>
    <col min="10769" max="10769" width="10.5703125" style="95" customWidth="1"/>
    <col min="10770" max="10778" width="0" style="95" hidden="1" customWidth="1"/>
    <col min="10779" max="11008" width="9.140625" style="95"/>
    <col min="11009" max="11009" width="0" style="95" hidden="1" customWidth="1"/>
    <col min="11010" max="11017" width="20.28515625" style="95" customWidth="1"/>
    <col min="11018" max="11018" width="25" style="95" customWidth="1"/>
    <col min="11019" max="11022" width="0" style="95" hidden="1" customWidth="1"/>
    <col min="11023" max="11024" width="11" style="95" customWidth="1"/>
    <col min="11025" max="11025" width="10.5703125" style="95" customWidth="1"/>
    <col min="11026" max="11034" width="0" style="95" hidden="1" customWidth="1"/>
    <col min="11035" max="11264" width="9.140625" style="95"/>
    <col min="11265" max="11265" width="0" style="95" hidden="1" customWidth="1"/>
    <col min="11266" max="11273" width="20.28515625" style="95" customWidth="1"/>
    <col min="11274" max="11274" width="25" style="95" customWidth="1"/>
    <col min="11275" max="11278" width="0" style="95" hidden="1" customWidth="1"/>
    <col min="11279" max="11280" width="11" style="95" customWidth="1"/>
    <col min="11281" max="11281" width="10.5703125" style="95" customWidth="1"/>
    <col min="11282" max="11290" width="0" style="95" hidden="1" customWidth="1"/>
    <col min="11291" max="11520" width="9.140625" style="95"/>
    <col min="11521" max="11521" width="0" style="95" hidden="1" customWidth="1"/>
    <col min="11522" max="11529" width="20.28515625" style="95" customWidth="1"/>
    <col min="11530" max="11530" width="25" style="95" customWidth="1"/>
    <col min="11531" max="11534" width="0" style="95" hidden="1" customWidth="1"/>
    <col min="11535" max="11536" width="11" style="95" customWidth="1"/>
    <col min="11537" max="11537" width="10.5703125" style="95" customWidth="1"/>
    <col min="11538" max="11546" width="0" style="95" hidden="1" customWidth="1"/>
    <col min="11547" max="11776" width="9.140625" style="95"/>
    <col min="11777" max="11777" width="0" style="95" hidden="1" customWidth="1"/>
    <col min="11778" max="11785" width="20.28515625" style="95" customWidth="1"/>
    <col min="11786" max="11786" width="25" style="95" customWidth="1"/>
    <col min="11787" max="11790" width="0" style="95" hidden="1" customWidth="1"/>
    <col min="11791" max="11792" width="11" style="95" customWidth="1"/>
    <col min="11793" max="11793" width="10.5703125" style="95" customWidth="1"/>
    <col min="11794" max="11802" width="0" style="95" hidden="1" customWidth="1"/>
    <col min="11803" max="12032" width="9.140625" style="95"/>
    <col min="12033" max="12033" width="0" style="95" hidden="1" customWidth="1"/>
    <col min="12034" max="12041" width="20.28515625" style="95" customWidth="1"/>
    <col min="12042" max="12042" width="25" style="95" customWidth="1"/>
    <col min="12043" max="12046" width="0" style="95" hidden="1" customWidth="1"/>
    <col min="12047" max="12048" width="11" style="95" customWidth="1"/>
    <col min="12049" max="12049" width="10.5703125" style="95" customWidth="1"/>
    <col min="12050" max="12058" width="0" style="95" hidden="1" customWidth="1"/>
    <col min="12059" max="12288" width="9.140625" style="95"/>
    <col min="12289" max="12289" width="0" style="95" hidden="1" customWidth="1"/>
    <col min="12290" max="12297" width="20.28515625" style="95" customWidth="1"/>
    <col min="12298" max="12298" width="25" style="95" customWidth="1"/>
    <col min="12299" max="12302" width="0" style="95" hidden="1" customWidth="1"/>
    <col min="12303" max="12304" width="11" style="95" customWidth="1"/>
    <col min="12305" max="12305" width="10.5703125" style="95" customWidth="1"/>
    <col min="12306" max="12314" width="0" style="95" hidden="1" customWidth="1"/>
    <col min="12315" max="12544" width="9.140625" style="95"/>
    <col min="12545" max="12545" width="0" style="95" hidden="1" customWidth="1"/>
    <col min="12546" max="12553" width="20.28515625" style="95" customWidth="1"/>
    <col min="12554" max="12554" width="25" style="95" customWidth="1"/>
    <col min="12555" max="12558" width="0" style="95" hidden="1" customWidth="1"/>
    <col min="12559" max="12560" width="11" style="95" customWidth="1"/>
    <col min="12561" max="12561" width="10.5703125" style="95" customWidth="1"/>
    <col min="12562" max="12570" width="0" style="95" hidden="1" customWidth="1"/>
    <col min="12571" max="12800" width="9.140625" style="95"/>
    <col min="12801" max="12801" width="0" style="95" hidden="1" customWidth="1"/>
    <col min="12802" max="12809" width="20.28515625" style="95" customWidth="1"/>
    <col min="12810" max="12810" width="25" style="95" customWidth="1"/>
    <col min="12811" max="12814" width="0" style="95" hidden="1" customWidth="1"/>
    <col min="12815" max="12816" width="11" style="95" customWidth="1"/>
    <col min="12817" max="12817" width="10.5703125" style="95" customWidth="1"/>
    <col min="12818" max="12826" width="0" style="95" hidden="1" customWidth="1"/>
    <col min="12827" max="13056" width="9.140625" style="95"/>
    <col min="13057" max="13057" width="0" style="95" hidden="1" customWidth="1"/>
    <col min="13058" max="13065" width="20.28515625" style="95" customWidth="1"/>
    <col min="13066" max="13066" width="25" style="95" customWidth="1"/>
    <col min="13067" max="13070" width="0" style="95" hidden="1" customWidth="1"/>
    <col min="13071" max="13072" width="11" style="95" customWidth="1"/>
    <col min="13073" max="13073" width="10.5703125" style="95" customWidth="1"/>
    <col min="13074" max="13082" width="0" style="95" hidden="1" customWidth="1"/>
    <col min="13083" max="13312" width="9.140625" style="95"/>
    <col min="13313" max="13313" width="0" style="95" hidden="1" customWidth="1"/>
    <col min="13314" max="13321" width="20.28515625" style="95" customWidth="1"/>
    <col min="13322" max="13322" width="25" style="95" customWidth="1"/>
    <col min="13323" max="13326" width="0" style="95" hidden="1" customWidth="1"/>
    <col min="13327" max="13328" width="11" style="95" customWidth="1"/>
    <col min="13329" max="13329" width="10.5703125" style="95" customWidth="1"/>
    <col min="13330" max="13338" width="0" style="95" hidden="1" customWidth="1"/>
    <col min="13339" max="13568" width="9.140625" style="95"/>
    <col min="13569" max="13569" width="0" style="95" hidden="1" customWidth="1"/>
    <col min="13570" max="13577" width="20.28515625" style="95" customWidth="1"/>
    <col min="13578" max="13578" width="25" style="95" customWidth="1"/>
    <col min="13579" max="13582" width="0" style="95" hidden="1" customWidth="1"/>
    <col min="13583" max="13584" width="11" style="95" customWidth="1"/>
    <col min="13585" max="13585" width="10.5703125" style="95" customWidth="1"/>
    <col min="13586" max="13594" width="0" style="95" hidden="1" customWidth="1"/>
    <col min="13595" max="13824" width="9.140625" style="95"/>
    <col min="13825" max="13825" width="0" style="95" hidden="1" customWidth="1"/>
    <col min="13826" max="13833" width="20.28515625" style="95" customWidth="1"/>
    <col min="13834" max="13834" width="25" style="95" customWidth="1"/>
    <col min="13835" max="13838" width="0" style="95" hidden="1" customWidth="1"/>
    <col min="13839" max="13840" width="11" style="95" customWidth="1"/>
    <col min="13841" max="13841" width="10.5703125" style="95" customWidth="1"/>
    <col min="13842" max="13850" width="0" style="95" hidden="1" customWidth="1"/>
    <col min="13851" max="14080" width="9.140625" style="95"/>
    <col min="14081" max="14081" width="0" style="95" hidden="1" customWidth="1"/>
    <col min="14082" max="14089" width="20.28515625" style="95" customWidth="1"/>
    <col min="14090" max="14090" width="25" style="95" customWidth="1"/>
    <col min="14091" max="14094" width="0" style="95" hidden="1" customWidth="1"/>
    <col min="14095" max="14096" width="11" style="95" customWidth="1"/>
    <col min="14097" max="14097" width="10.5703125" style="95" customWidth="1"/>
    <col min="14098" max="14106" width="0" style="95" hidden="1" customWidth="1"/>
    <col min="14107" max="14336" width="9.140625" style="95"/>
    <col min="14337" max="14337" width="0" style="95" hidden="1" customWidth="1"/>
    <col min="14338" max="14345" width="20.28515625" style="95" customWidth="1"/>
    <col min="14346" max="14346" width="25" style="95" customWidth="1"/>
    <col min="14347" max="14350" width="0" style="95" hidden="1" customWidth="1"/>
    <col min="14351" max="14352" width="11" style="95" customWidth="1"/>
    <col min="14353" max="14353" width="10.5703125" style="95" customWidth="1"/>
    <col min="14354" max="14362" width="0" style="95" hidden="1" customWidth="1"/>
    <col min="14363" max="14592" width="9.140625" style="95"/>
    <col min="14593" max="14593" width="0" style="95" hidden="1" customWidth="1"/>
    <col min="14594" max="14601" width="20.28515625" style="95" customWidth="1"/>
    <col min="14602" max="14602" width="25" style="95" customWidth="1"/>
    <col min="14603" max="14606" width="0" style="95" hidden="1" customWidth="1"/>
    <col min="14607" max="14608" width="11" style="95" customWidth="1"/>
    <col min="14609" max="14609" width="10.5703125" style="95" customWidth="1"/>
    <col min="14610" max="14618" width="0" style="95" hidden="1" customWidth="1"/>
    <col min="14619" max="14848" width="9.140625" style="95"/>
    <col min="14849" max="14849" width="0" style="95" hidden="1" customWidth="1"/>
    <col min="14850" max="14857" width="20.28515625" style="95" customWidth="1"/>
    <col min="14858" max="14858" width="25" style="95" customWidth="1"/>
    <col min="14859" max="14862" width="0" style="95" hidden="1" customWidth="1"/>
    <col min="14863" max="14864" width="11" style="95" customWidth="1"/>
    <col min="14865" max="14865" width="10.5703125" style="95" customWidth="1"/>
    <col min="14866" max="14874" width="0" style="95" hidden="1" customWidth="1"/>
    <col min="14875" max="15104" width="9.140625" style="95"/>
    <col min="15105" max="15105" width="0" style="95" hidden="1" customWidth="1"/>
    <col min="15106" max="15113" width="20.28515625" style="95" customWidth="1"/>
    <col min="15114" max="15114" width="25" style="95" customWidth="1"/>
    <col min="15115" max="15118" width="0" style="95" hidden="1" customWidth="1"/>
    <col min="15119" max="15120" width="11" style="95" customWidth="1"/>
    <col min="15121" max="15121" width="10.5703125" style="95" customWidth="1"/>
    <col min="15122" max="15130" width="0" style="95" hidden="1" customWidth="1"/>
    <col min="15131" max="15360" width="9.140625" style="95"/>
    <col min="15361" max="15361" width="0" style="95" hidden="1" customWidth="1"/>
    <col min="15362" max="15369" width="20.28515625" style="95" customWidth="1"/>
    <col min="15370" max="15370" width="25" style="95" customWidth="1"/>
    <col min="15371" max="15374" width="0" style="95" hidden="1" customWidth="1"/>
    <col min="15375" max="15376" width="11" style="95" customWidth="1"/>
    <col min="15377" max="15377" width="10.5703125" style="95" customWidth="1"/>
    <col min="15378" max="15386" width="0" style="95" hidden="1" customWidth="1"/>
    <col min="15387" max="15616" width="9.140625" style="95"/>
    <col min="15617" max="15617" width="0" style="95" hidden="1" customWidth="1"/>
    <col min="15618" max="15625" width="20.28515625" style="95" customWidth="1"/>
    <col min="15626" max="15626" width="25" style="95" customWidth="1"/>
    <col min="15627" max="15630" width="0" style="95" hidden="1" customWidth="1"/>
    <col min="15631" max="15632" width="11" style="95" customWidth="1"/>
    <col min="15633" max="15633" width="10.5703125" style="95" customWidth="1"/>
    <col min="15634" max="15642" width="0" style="95" hidden="1" customWidth="1"/>
    <col min="15643" max="15872" width="9.140625" style="95"/>
    <col min="15873" max="15873" width="0" style="95" hidden="1" customWidth="1"/>
    <col min="15874" max="15881" width="20.28515625" style="95" customWidth="1"/>
    <col min="15882" max="15882" width="25" style="95" customWidth="1"/>
    <col min="15883" max="15886" width="0" style="95" hidden="1" customWidth="1"/>
    <col min="15887" max="15888" width="11" style="95" customWidth="1"/>
    <col min="15889" max="15889" width="10.5703125" style="95" customWidth="1"/>
    <col min="15890" max="15898" width="0" style="95" hidden="1" customWidth="1"/>
    <col min="15899" max="16128" width="9.140625" style="95"/>
    <col min="16129" max="16129" width="0" style="95" hidden="1" customWidth="1"/>
    <col min="16130" max="16137" width="20.28515625" style="95" customWidth="1"/>
    <col min="16138" max="16138" width="25" style="95" customWidth="1"/>
    <col min="16139" max="16142" width="0" style="95" hidden="1" customWidth="1"/>
    <col min="16143" max="16144" width="11" style="95" customWidth="1"/>
    <col min="16145" max="16145" width="10.5703125" style="95" customWidth="1"/>
    <col min="16146" max="16154" width="0" style="95" hidden="1" customWidth="1"/>
    <col min="16155" max="16384" width="9.140625" style="95"/>
  </cols>
  <sheetData>
    <row r="1" spans="1:24" ht="15" x14ac:dyDescent="0.25">
      <c r="A1" s="171" t="s">
        <v>236</v>
      </c>
      <c r="B1" s="171"/>
      <c r="C1" s="171"/>
      <c r="D1" s="171"/>
      <c r="E1" s="171"/>
      <c r="F1" s="171"/>
      <c r="G1" s="171"/>
      <c r="H1" s="171"/>
      <c r="I1" s="171"/>
      <c r="J1" s="171"/>
    </row>
    <row r="2" spans="1:24" ht="16.5" x14ac:dyDescent="0.25">
      <c r="A2" s="172" t="s">
        <v>168</v>
      </c>
      <c r="B2" s="173"/>
      <c r="C2" s="173"/>
      <c r="D2" s="173"/>
      <c r="E2" s="173"/>
      <c r="F2" s="173"/>
      <c r="G2" s="173"/>
      <c r="H2" s="173"/>
      <c r="I2" s="173"/>
      <c r="J2" s="173"/>
    </row>
    <row r="3" spans="1:24" x14ac:dyDescent="0.2">
      <c r="A3" s="173" t="s">
        <v>169</v>
      </c>
      <c r="B3" s="173"/>
      <c r="C3" s="173"/>
      <c r="D3" s="173"/>
      <c r="E3" s="173"/>
      <c r="F3" s="173"/>
      <c r="G3" s="173"/>
      <c r="H3" s="173"/>
      <c r="I3" s="173"/>
      <c r="J3" s="173"/>
    </row>
    <row r="4" spans="1:24" x14ac:dyDescent="0.2">
      <c r="A4" s="173" t="s">
        <v>274</v>
      </c>
      <c r="B4" s="173"/>
      <c r="C4" s="173"/>
      <c r="D4" s="173"/>
      <c r="E4" s="173"/>
      <c r="F4" s="173"/>
      <c r="G4" s="173"/>
      <c r="H4" s="173"/>
      <c r="I4" s="173"/>
      <c r="J4" s="173"/>
    </row>
    <row r="6" spans="1:24" x14ac:dyDescent="0.2">
      <c r="A6" s="174" t="s">
        <v>237</v>
      </c>
      <c r="B6" s="174" t="s">
        <v>99</v>
      </c>
      <c r="C6" s="175" t="s">
        <v>238</v>
      </c>
      <c r="D6" s="174" t="s">
        <v>239</v>
      </c>
      <c r="E6" s="174"/>
      <c r="F6" s="174"/>
      <c r="G6" s="174"/>
      <c r="H6" s="174"/>
      <c r="I6" s="178" t="s">
        <v>240</v>
      </c>
      <c r="J6" s="178" t="s">
        <v>241</v>
      </c>
      <c r="K6" s="179" t="s">
        <v>275</v>
      </c>
      <c r="L6" s="170" t="s">
        <v>276</v>
      </c>
      <c r="M6" s="180"/>
      <c r="N6" s="170"/>
      <c r="O6" s="170" t="s">
        <v>277</v>
      </c>
      <c r="P6" s="97"/>
      <c r="Q6" s="170" t="s">
        <v>278</v>
      </c>
    </row>
    <row r="7" spans="1:24" x14ac:dyDescent="0.2">
      <c r="A7" s="174"/>
      <c r="B7" s="174"/>
      <c r="C7" s="176"/>
      <c r="D7" s="182" t="s">
        <v>242</v>
      </c>
      <c r="E7" s="182"/>
      <c r="F7" s="182"/>
      <c r="G7" s="182"/>
      <c r="H7" s="182" t="s">
        <v>82</v>
      </c>
      <c r="I7" s="178"/>
      <c r="J7" s="178"/>
      <c r="K7" s="179"/>
      <c r="L7" s="170"/>
      <c r="M7" s="180"/>
      <c r="N7" s="170"/>
      <c r="O7" s="170"/>
      <c r="P7" s="97"/>
      <c r="Q7" s="170"/>
    </row>
    <row r="8" spans="1:24" x14ac:dyDescent="0.2">
      <c r="A8" s="174"/>
      <c r="B8" s="174"/>
      <c r="C8" s="176"/>
      <c r="D8" s="182" t="s">
        <v>243</v>
      </c>
      <c r="E8" s="182" t="s">
        <v>244</v>
      </c>
      <c r="F8" s="182"/>
      <c r="G8" s="182"/>
      <c r="H8" s="182"/>
      <c r="I8" s="178"/>
      <c r="J8" s="178"/>
      <c r="K8" s="179"/>
      <c r="L8" s="170"/>
      <c r="M8" s="180"/>
      <c r="N8" s="170"/>
      <c r="O8" s="170"/>
      <c r="P8" s="97"/>
      <c r="Q8" s="170"/>
    </row>
    <row r="9" spans="1:24" ht="78.75" customHeight="1" x14ac:dyDescent="0.2">
      <c r="A9" s="174"/>
      <c r="B9" s="174"/>
      <c r="C9" s="176"/>
      <c r="D9" s="182"/>
      <c r="E9" s="98" t="s">
        <v>87</v>
      </c>
      <c r="F9" s="98" t="s">
        <v>245</v>
      </c>
      <c r="G9" s="98" t="s">
        <v>246</v>
      </c>
      <c r="H9" s="182"/>
      <c r="I9" s="178"/>
      <c r="J9" s="178"/>
      <c r="K9" s="179"/>
      <c r="L9" s="170"/>
      <c r="M9" s="180"/>
      <c r="N9" s="170"/>
      <c r="O9" s="170"/>
      <c r="P9" s="97" t="s">
        <v>279</v>
      </c>
      <c r="Q9" s="170"/>
      <c r="U9" s="99" t="s">
        <v>280</v>
      </c>
      <c r="V9" s="99" t="s">
        <v>281</v>
      </c>
    </row>
    <row r="10" spans="1:24" s="100" customFormat="1" ht="84.75" customHeight="1" x14ac:dyDescent="0.25">
      <c r="A10" s="174"/>
      <c r="B10" s="174"/>
      <c r="C10" s="177"/>
      <c r="D10" s="98" t="s">
        <v>247</v>
      </c>
      <c r="E10" s="98" t="s">
        <v>248</v>
      </c>
      <c r="F10" s="98" t="s">
        <v>249</v>
      </c>
      <c r="G10" s="98" t="s">
        <v>250</v>
      </c>
      <c r="H10" s="98" t="s">
        <v>251</v>
      </c>
      <c r="I10" s="178"/>
      <c r="J10" s="178"/>
      <c r="K10" s="179"/>
      <c r="L10" s="170"/>
      <c r="M10" s="180"/>
      <c r="N10" s="170"/>
      <c r="O10" s="170"/>
      <c r="P10" s="97"/>
      <c r="Q10" s="170"/>
    </row>
    <row r="11" spans="1:24" ht="15" x14ac:dyDescent="0.25">
      <c r="A11" s="95" t="s">
        <v>252</v>
      </c>
      <c r="B11" s="95" t="s">
        <v>253</v>
      </c>
      <c r="C11" s="101">
        <v>1829665</v>
      </c>
      <c r="D11" s="101">
        <v>175383</v>
      </c>
      <c r="E11" s="101">
        <v>35496</v>
      </c>
      <c r="F11" s="101">
        <v>-6639</v>
      </c>
      <c r="G11" s="101">
        <v>36963</v>
      </c>
      <c r="H11" s="101">
        <v>241203</v>
      </c>
      <c r="I11" s="101" t="s">
        <v>104</v>
      </c>
      <c r="J11" s="96">
        <v>2070868</v>
      </c>
      <c r="K11" s="102">
        <v>5657700</v>
      </c>
      <c r="L11" s="102">
        <f t="shared" ref="L11:L33" si="0">SUM(E11:F11)</f>
        <v>28857</v>
      </c>
      <c r="M11" s="103"/>
      <c r="N11" s="103"/>
      <c r="O11" s="104">
        <f t="shared" ref="O11:O33" si="1">E11/C11</f>
        <v>1.9400272727521158E-2</v>
      </c>
      <c r="P11" s="104">
        <f t="shared" ref="P11:P33" si="2">SUM(E11,G11)/C11</f>
        <v>3.9602331574359238E-2</v>
      </c>
      <c r="Q11" s="104">
        <f t="shared" ref="Q11:Q33" si="3">F11/C11</f>
        <v>-3.6285330921234215E-3</v>
      </c>
      <c r="R11" s="105">
        <f t="shared" ref="R11:R19" si="4">L11/K11</f>
        <v>5.1004825282358552E-3</v>
      </c>
      <c r="U11" s="106" t="e">
        <f>#REF!/K11</f>
        <v>#REF!</v>
      </c>
      <c r="V11" s="107">
        <f t="shared" ref="V11:V33" si="5">J11/K11</f>
        <v>0.36602647719037773</v>
      </c>
      <c r="W11" s="108" t="e">
        <f>U11-V11</f>
        <v>#REF!</v>
      </c>
      <c r="X11" s="95">
        <v>0.3597525496226382</v>
      </c>
    </row>
    <row r="12" spans="1:24" ht="15" x14ac:dyDescent="0.25">
      <c r="A12" s="95" t="s">
        <v>208</v>
      </c>
      <c r="B12" s="95" t="s">
        <v>253</v>
      </c>
      <c r="C12" s="101">
        <v>2070868</v>
      </c>
      <c r="D12" s="101">
        <v>81234</v>
      </c>
      <c r="E12" s="101">
        <v>-50887</v>
      </c>
      <c r="F12" s="101">
        <v>54101</v>
      </c>
      <c r="G12" s="101">
        <v>23662</v>
      </c>
      <c r="H12" s="101">
        <v>108110</v>
      </c>
      <c r="I12" s="101" t="s">
        <v>104</v>
      </c>
      <c r="J12" s="96">
        <v>2178978</v>
      </c>
      <c r="K12" s="102">
        <v>5979575</v>
      </c>
      <c r="L12" s="102">
        <f t="shared" si="0"/>
        <v>3214</v>
      </c>
      <c r="M12" s="103"/>
      <c r="N12" s="103"/>
      <c r="O12" s="104">
        <f t="shared" si="1"/>
        <v>-2.4572787835825362E-2</v>
      </c>
      <c r="P12" s="104">
        <f t="shared" si="2"/>
        <v>-1.3146661206798308E-2</v>
      </c>
      <c r="Q12" s="104">
        <f t="shared" si="3"/>
        <v>2.6124794047713326E-2</v>
      </c>
      <c r="R12" s="105">
        <f t="shared" si="4"/>
        <v>5.3749639397448817E-4</v>
      </c>
      <c r="S12" s="109">
        <f>O12*100</f>
        <v>-2.4572787835825363</v>
      </c>
      <c r="T12" s="109">
        <f>Q12*100</f>
        <v>2.6124794047713324</v>
      </c>
      <c r="U12" s="106" t="e">
        <f>#REF!/K12</f>
        <v>#REF!</v>
      </c>
      <c r="V12" s="107">
        <f t="shared" si="5"/>
        <v>0.36440349021460555</v>
      </c>
      <c r="W12" s="108" t="e">
        <f t="shared" ref="W12:W33" si="6">U12-V12</f>
        <v>#REF!</v>
      </c>
      <c r="X12" s="95">
        <v>0.37291362680458057</v>
      </c>
    </row>
    <row r="13" spans="1:24" ht="15" x14ac:dyDescent="0.25">
      <c r="A13" s="95" t="s">
        <v>254</v>
      </c>
      <c r="B13" s="95" t="s">
        <v>253</v>
      </c>
      <c r="C13" s="101">
        <v>2178978</v>
      </c>
      <c r="D13" s="101">
        <v>64389</v>
      </c>
      <c r="E13" s="101">
        <v>7371</v>
      </c>
      <c r="F13" s="101">
        <v>1635</v>
      </c>
      <c r="G13" s="101">
        <v>34083</v>
      </c>
      <c r="H13" s="101">
        <v>107478</v>
      </c>
      <c r="I13" s="101" t="s">
        <v>104</v>
      </c>
      <c r="J13" s="96">
        <v>2286456</v>
      </c>
      <c r="K13" s="102">
        <v>6174050</v>
      </c>
      <c r="L13" s="102">
        <f t="shared" si="0"/>
        <v>9006</v>
      </c>
      <c r="M13" s="103"/>
      <c r="N13" s="103"/>
      <c r="O13" s="104">
        <f t="shared" si="1"/>
        <v>3.3827785319539712E-3</v>
      </c>
      <c r="P13" s="104">
        <f t="shared" si="2"/>
        <v>1.9024515162612932E-2</v>
      </c>
      <c r="Q13" s="104">
        <f t="shared" si="3"/>
        <v>7.5035177041714047E-4</v>
      </c>
      <c r="R13" s="105">
        <f t="shared" si="4"/>
        <v>1.4586859516848745E-3</v>
      </c>
      <c r="S13" s="109">
        <f t="shared" ref="S13:S33" si="7">O13*100</f>
        <v>0.3382778531953971</v>
      </c>
      <c r="T13" s="109">
        <f t="shared" ref="T13:T33" si="8">Q13*100</f>
        <v>7.5035177041714043E-2</v>
      </c>
      <c r="U13" s="106" t="e">
        <f>#REF!/K13</f>
        <v>#REF!</v>
      </c>
      <c r="V13" s="107">
        <f t="shared" si="5"/>
        <v>0.37033324964974368</v>
      </c>
      <c r="W13" s="108" t="e">
        <f t="shared" si="6"/>
        <v>#REF!</v>
      </c>
      <c r="X13" s="95">
        <v>0.36913938176723543</v>
      </c>
    </row>
    <row r="14" spans="1:24" ht="15" x14ac:dyDescent="0.25">
      <c r="A14" s="95" t="s">
        <v>210</v>
      </c>
      <c r="B14" s="95" t="s">
        <v>253</v>
      </c>
      <c r="C14" s="101">
        <v>2286456</v>
      </c>
      <c r="D14" s="101">
        <v>74410</v>
      </c>
      <c r="E14" s="101">
        <v>-7891</v>
      </c>
      <c r="F14" s="101">
        <v>-63559</v>
      </c>
      <c r="G14" s="101">
        <v>42280</v>
      </c>
      <c r="H14" s="101">
        <v>45240</v>
      </c>
      <c r="I14" s="101" t="s">
        <v>104</v>
      </c>
      <c r="J14" s="96">
        <v>2331696</v>
      </c>
      <c r="K14" s="102">
        <v>6539300</v>
      </c>
      <c r="L14" s="102">
        <f t="shared" si="0"/>
        <v>-71450</v>
      </c>
      <c r="M14" s="103"/>
      <c r="N14" s="103"/>
      <c r="O14" s="104">
        <f t="shared" si="1"/>
        <v>-3.4511925880051923E-3</v>
      </c>
      <c r="P14" s="104">
        <f t="shared" si="2"/>
        <v>1.5040306920404329E-2</v>
      </c>
      <c r="Q14" s="104">
        <f t="shared" si="3"/>
        <v>-2.7798042035359526E-2</v>
      </c>
      <c r="R14" s="105">
        <f t="shared" si="4"/>
        <v>-1.0926245928463292E-2</v>
      </c>
      <c r="S14" s="109">
        <f t="shared" si="7"/>
        <v>-0.34511925880051925</v>
      </c>
      <c r="T14" s="109">
        <f t="shared" si="8"/>
        <v>-2.7798042035359525</v>
      </c>
      <c r="U14" s="106" t="e">
        <f>#REF!/K14</f>
        <v>#REF!</v>
      </c>
      <c r="V14" s="107">
        <f t="shared" si="5"/>
        <v>0.35656660498830151</v>
      </c>
      <c r="W14" s="108" t="e">
        <f t="shared" si="6"/>
        <v>#REF!</v>
      </c>
      <c r="X14" s="95">
        <v>0.35777330906977811</v>
      </c>
    </row>
    <row r="15" spans="1:24" ht="15" x14ac:dyDescent="0.25">
      <c r="A15" s="95" t="s">
        <v>255</v>
      </c>
      <c r="B15" s="95" t="s">
        <v>253</v>
      </c>
      <c r="C15" s="101">
        <v>2331696</v>
      </c>
      <c r="D15" s="101">
        <v>200551</v>
      </c>
      <c r="E15" s="101">
        <v>149079</v>
      </c>
      <c r="F15" s="101">
        <v>-22464</v>
      </c>
      <c r="G15" s="101">
        <v>94786</v>
      </c>
      <c r="H15" s="101">
        <v>421952</v>
      </c>
      <c r="I15" s="101" t="s">
        <v>104</v>
      </c>
      <c r="J15" s="96">
        <v>2753648</v>
      </c>
      <c r="K15" s="102">
        <v>6878700</v>
      </c>
      <c r="L15" s="102">
        <f t="shared" si="0"/>
        <v>126615</v>
      </c>
      <c r="M15" s="103"/>
      <c r="N15" s="103"/>
      <c r="O15" s="104">
        <f t="shared" si="1"/>
        <v>6.3935864709636248E-2</v>
      </c>
      <c r="P15" s="104">
        <f t="shared" si="2"/>
        <v>0.10458696159362113</v>
      </c>
      <c r="Q15" s="104">
        <f t="shared" si="3"/>
        <v>-9.634189019494822E-3</v>
      </c>
      <c r="R15" s="105">
        <f t="shared" si="4"/>
        <v>1.8406821056304243E-2</v>
      </c>
      <c r="S15" s="109">
        <f t="shared" si="7"/>
        <v>6.3935864709636245</v>
      </c>
      <c r="T15" s="109">
        <f t="shared" si="8"/>
        <v>-0.96341890194948221</v>
      </c>
      <c r="U15" s="106" t="e">
        <f>#REF!/K15</f>
        <v>#REF!</v>
      </c>
      <c r="V15" s="107">
        <f t="shared" si="5"/>
        <v>0.40031517583264281</v>
      </c>
      <c r="W15" s="108" t="e">
        <f t="shared" si="6"/>
        <v>#REF!</v>
      </c>
      <c r="X15" s="95">
        <v>0.37864262142556004</v>
      </c>
    </row>
    <row r="16" spans="1:24" ht="15" x14ac:dyDescent="0.25">
      <c r="A16" s="95" t="s">
        <v>212</v>
      </c>
      <c r="B16" s="95" t="s">
        <v>253</v>
      </c>
      <c r="C16" s="101">
        <v>2753648</v>
      </c>
      <c r="D16" s="101">
        <v>178937</v>
      </c>
      <c r="E16" s="101">
        <v>-33283</v>
      </c>
      <c r="F16" s="101">
        <v>58342</v>
      </c>
      <c r="G16" s="101">
        <v>29474</v>
      </c>
      <c r="H16" s="101">
        <v>233470</v>
      </c>
      <c r="I16" s="101" t="s">
        <v>104</v>
      </c>
      <c r="J16" s="96">
        <v>2987118</v>
      </c>
      <c r="K16" s="102">
        <v>7308775</v>
      </c>
      <c r="L16" s="102">
        <f t="shared" si="0"/>
        <v>25059</v>
      </c>
      <c r="M16" s="103"/>
      <c r="N16" s="103"/>
      <c r="O16" s="104">
        <f t="shared" si="1"/>
        <v>-1.2086875301418337E-2</v>
      </c>
      <c r="P16" s="104">
        <f t="shared" si="2"/>
        <v>-1.3832559571884278E-3</v>
      </c>
      <c r="Q16" s="104">
        <f t="shared" si="3"/>
        <v>2.1187166987211146E-2</v>
      </c>
      <c r="R16" s="105">
        <f t="shared" si="4"/>
        <v>3.4286183389145241E-3</v>
      </c>
      <c r="S16" s="109">
        <f t="shared" si="7"/>
        <v>-1.2086875301418336</v>
      </c>
      <c r="T16" s="109">
        <f t="shared" si="8"/>
        <v>2.1187166987211148</v>
      </c>
      <c r="U16" s="106" t="e">
        <f>#REF!/K16</f>
        <v>#REF!</v>
      </c>
      <c r="V16" s="107">
        <f t="shared" si="5"/>
        <v>0.40870296321887045</v>
      </c>
      <c r="W16" s="108" t="e">
        <f t="shared" si="6"/>
        <v>#REF!</v>
      </c>
      <c r="X16" s="95">
        <v>0.4132568043208335</v>
      </c>
    </row>
    <row r="17" spans="1:24" ht="15" x14ac:dyDescent="0.25">
      <c r="A17" s="95" t="s">
        <v>256</v>
      </c>
      <c r="B17" s="95" t="s">
        <v>253</v>
      </c>
      <c r="C17" s="101">
        <v>2987118</v>
      </c>
      <c r="D17" s="101">
        <v>352264</v>
      </c>
      <c r="E17" s="101">
        <v>104918</v>
      </c>
      <c r="F17" s="101">
        <v>29107</v>
      </c>
      <c r="G17" s="101">
        <v>12865</v>
      </c>
      <c r="H17" s="101">
        <v>499154</v>
      </c>
      <c r="I17" s="101" t="s">
        <v>104</v>
      </c>
      <c r="J17" s="96">
        <v>3486272</v>
      </c>
      <c r="K17" s="102">
        <v>7664050</v>
      </c>
      <c r="L17" s="102">
        <f t="shared" si="0"/>
        <v>134025</v>
      </c>
      <c r="M17" s="103"/>
      <c r="N17" s="103"/>
      <c r="O17" s="104">
        <f t="shared" si="1"/>
        <v>3.5123486919498993E-2</v>
      </c>
      <c r="P17" s="104">
        <f t="shared" si="2"/>
        <v>3.9430313767316857E-2</v>
      </c>
      <c r="Q17" s="104">
        <f t="shared" si="3"/>
        <v>9.7441748200104584E-3</v>
      </c>
      <c r="R17" s="105">
        <f t="shared" si="4"/>
        <v>1.7487490295600889E-2</v>
      </c>
      <c r="S17" s="109">
        <f t="shared" si="7"/>
        <v>3.5123486919498994</v>
      </c>
      <c r="T17" s="109">
        <f t="shared" si="8"/>
        <v>0.97441748200104583</v>
      </c>
      <c r="U17" s="106" t="e">
        <f>#REF!/K17</f>
        <v>#REF!</v>
      </c>
      <c r="V17" s="107">
        <f t="shared" si="5"/>
        <v>0.45488638513579632</v>
      </c>
      <c r="W17" s="108" t="e">
        <f t="shared" si="6"/>
        <v>#REF!</v>
      </c>
      <c r="X17" s="95">
        <v>0.44119675628421007</v>
      </c>
    </row>
    <row r="18" spans="1:24" ht="15" x14ac:dyDescent="0.25">
      <c r="A18" s="95" t="s">
        <v>214</v>
      </c>
      <c r="B18" s="95" t="s">
        <v>253</v>
      </c>
      <c r="C18" s="101">
        <v>3486272</v>
      </c>
      <c r="D18" s="101">
        <v>413409</v>
      </c>
      <c r="E18" s="101">
        <v>134503</v>
      </c>
      <c r="F18" s="101">
        <v>-51149</v>
      </c>
      <c r="G18" s="101">
        <v>49272</v>
      </c>
      <c r="H18" s="101">
        <v>546035</v>
      </c>
      <c r="I18" s="101" t="s">
        <v>104</v>
      </c>
      <c r="J18" s="96">
        <v>4032307</v>
      </c>
      <c r="K18" s="102">
        <v>8100175</v>
      </c>
      <c r="L18" s="102">
        <f t="shared" si="0"/>
        <v>83354</v>
      </c>
      <c r="M18" s="103"/>
      <c r="N18" s="103"/>
      <c r="O18" s="104">
        <f t="shared" si="1"/>
        <v>3.8580753308978762E-2</v>
      </c>
      <c r="P18" s="104">
        <f t="shared" si="2"/>
        <v>5.2713901841279165E-2</v>
      </c>
      <c r="Q18" s="104">
        <f t="shared" si="3"/>
        <v>-1.4671545995263709E-2</v>
      </c>
      <c r="R18" s="105">
        <f t="shared" si="4"/>
        <v>1.0290394960602703E-2</v>
      </c>
      <c r="S18" s="109">
        <f t="shared" si="7"/>
        <v>3.8580753308978761</v>
      </c>
      <c r="T18" s="109">
        <f t="shared" si="8"/>
        <v>-1.4671545995263708</v>
      </c>
      <c r="U18" s="106" t="e">
        <f>#REF!/K18</f>
        <v>#REF!</v>
      </c>
      <c r="V18" s="107">
        <f t="shared" si="5"/>
        <v>0.49780492396769205</v>
      </c>
      <c r="W18" s="108" t="e">
        <f t="shared" si="6"/>
        <v>#REF!</v>
      </c>
      <c r="X18" s="95">
        <v>0.48119997407463416</v>
      </c>
    </row>
    <row r="19" spans="1:24" ht="15" x14ac:dyDescent="0.25">
      <c r="A19" s="95" t="s">
        <v>257</v>
      </c>
      <c r="B19" s="95" t="s">
        <v>253</v>
      </c>
      <c r="C19" s="101">
        <v>4032307</v>
      </c>
      <c r="D19" s="101">
        <v>485475</v>
      </c>
      <c r="E19" s="101">
        <v>196788</v>
      </c>
      <c r="F19" s="101">
        <v>-167660</v>
      </c>
      <c r="G19" s="101">
        <v>20996</v>
      </c>
      <c r="H19" s="101">
        <v>535599</v>
      </c>
      <c r="I19" s="101" t="s">
        <v>104</v>
      </c>
      <c r="J19" s="96">
        <v>4567906</v>
      </c>
      <c r="K19" s="102">
        <v>8608525</v>
      </c>
      <c r="L19" s="102">
        <f t="shared" si="0"/>
        <v>29128</v>
      </c>
      <c r="M19" s="103"/>
      <c r="N19" s="103"/>
      <c r="O19" s="104">
        <f t="shared" si="1"/>
        <v>4.8802831728834137E-2</v>
      </c>
      <c r="P19" s="104">
        <f t="shared" si="2"/>
        <v>5.4009776537351943E-2</v>
      </c>
      <c r="Q19" s="104">
        <f t="shared" si="3"/>
        <v>-4.1579175395127406E-2</v>
      </c>
      <c r="R19" s="105">
        <f t="shared" si="4"/>
        <v>3.383622629893042E-3</v>
      </c>
      <c r="S19" s="109">
        <f t="shared" si="7"/>
        <v>4.8802831728834137</v>
      </c>
      <c r="T19" s="109">
        <f t="shared" si="8"/>
        <v>-4.1579175395127406</v>
      </c>
      <c r="U19" s="106" t="e">
        <f>#REF!/K19</f>
        <v>#REF!</v>
      </c>
      <c r="V19" s="107">
        <f t="shared" si="5"/>
        <v>0.53062586215408558</v>
      </c>
      <c r="W19" s="108" t="e">
        <f t="shared" si="6"/>
        <v>#REF!</v>
      </c>
      <c r="X19" s="95">
        <v>0.50776619688041791</v>
      </c>
    </row>
    <row r="20" spans="1:24" ht="15" x14ac:dyDescent="0.25">
      <c r="A20" s="95" t="s">
        <v>216</v>
      </c>
      <c r="B20" s="95" t="s">
        <v>253</v>
      </c>
      <c r="C20" s="101">
        <v>4567906</v>
      </c>
      <c r="D20" s="101">
        <v>353829</v>
      </c>
      <c r="E20" s="101">
        <v>136392</v>
      </c>
      <c r="F20" s="101">
        <v>41924</v>
      </c>
      <c r="G20" s="101">
        <v>-4505</v>
      </c>
      <c r="H20" s="101">
        <v>527640</v>
      </c>
      <c r="I20" s="101" t="s">
        <v>104</v>
      </c>
      <c r="J20" s="96">
        <v>5095546</v>
      </c>
      <c r="K20" s="102">
        <v>9089150</v>
      </c>
      <c r="L20" s="102">
        <f t="shared" si="0"/>
        <v>178316</v>
      </c>
      <c r="M20" s="103"/>
      <c r="N20" s="103"/>
      <c r="O20" s="104">
        <f t="shared" si="1"/>
        <v>2.9858758039241613E-2</v>
      </c>
      <c r="P20" s="104">
        <f t="shared" si="2"/>
        <v>2.8872529338388311E-2</v>
      </c>
      <c r="Q20" s="104">
        <f t="shared" si="3"/>
        <v>9.1779471819253729E-3</v>
      </c>
      <c r="R20" s="105">
        <f>L20/K20</f>
        <v>1.9618556190622884E-2</v>
      </c>
      <c r="S20" s="109">
        <f t="shared" si="7"/>
        <v>2.9858758039241611</v>
      </c>
      <c r="T20" s="109">
        <f t="shared" si="8"/>
        <v>0.91779471819253733</v>
      </c>
      <c r="U20" s="106" t="e">
        <f>#REF!/K20</f>
        <v>#REF!</v>
      </c>
      <c r="V20" s="107">
        <f t="shared" si="5"/>
        <v>0.56061853968742947</v>
      </c>
      <c r="W20" s="108" t="e">
        <f t="shared" si="6"/>
        <v>#REF!</v>
      </c>
      <c r="X20" s="95">
        <v>0.54561251602185024</v>
      </c>
    </row>
    <row r="21" spans="1:24" ht="15" x14ac:dyDescent="0.25">
      <c r="A21" s="95" t="s">
        <v>258</v>
      </c>
      <c r="B21" s="95" t="s">
        <v>253</v>
      </c>
      <c r="C21" s="96">
        <v>5095546</v>
      </c>
      <c r="D21" s="96">
        <v>504062</v>
      </c>
      <c r="E21" s="96">
        <v>350758</v>
      </c>
      <c r="F21" s="101">
        <v>-41978</v>
      </c>
      <c r="G21" s="96">
        <v>66006</v>
      </c>
      <c r="H21" s="96">
        <v>878848</v>
      </c>
      <c r="I21" s="96" t="s">
        <v>104</v>
      </c>
      <c r="J21" s="96">
        <v>5974394</v>
      </c>
      <c r="K21" s="102">
        <v>9660625</v>
      </c>
      <c r="L21" s="102">
        <f t="shared" si="0"/>
        <v>308780</v>
      </c>
      <c r="M21" s="103"/>
      <c r="N21" s="103"/>
      <c r="O21" s="104">
        <f t="shared" si="1"/>
        <v>6.883619537533367E-2</v>
      </c>
      <c r="P21" s="104">
        <f t="shared" si="2"/>
        <v>8.1789861184650287E-2</v>
      </c>
      <c r="Q21" s="104">
        <f t="shared" si="3"/>
        <v>-8.2381750650470046E-3</v>
      </c>
      <c r="R21" s="105">
        <f t="shared" ref="R21:R33" si="9">L21/K21</f>
        <v>3.1962735330271073E-2</v>
      </c>
      <c r="S21" s="109">
        <f t="shared" si="7"/>
        <v>6.8836195375333666</v>
      </c>
      <c r="T21" s="109">
        <f t="shared" si="8"/>
        <v>-0.82381750650470043</v>
      </c>
      <c r="U21" s="106" t="e">
        <f>#REF!/K21</f>
        <v>#REF!</v>
      </c>
      <c r="V21" s="107">
        <f t="shared" si="5"/>
        <v>0.61842727566798217</v>
      </c>
      <c r="W21" s="108" t="e">
        <f t="shared" si="6"/>
        <v>#REF!</v>
      </c>
      <c r="X21" s="95">
        <v>0.58211927282137543</v>
      </c>
    </row>
    <row r="22" spans="1:24" ht="15" x14ac:dyDescent="0.25">
      <c r="A22" s="95" t="s">
        <v>218</v>
      </c>
      <c r="B22" s="95" t="s">
        <v>253</v>
      </c>
      <c r="C22" s="96">
        <v>5974394</v>
      </c>
      <c r="D22" s="96">
        <v>560523</v>
      </c>
      <c r="E22" s="96">
        <v>-83061</v>
      </c>
      <c r="F22" s="101">
        <v>-229626</v>
      </c>
      <c r="G22" s="96">
        <v>16555</v>
      </c>
      <c r="H22" s="96">
        <v>264391</v>
      </c>
      <c r="I22" s="96" t="s">
        <v>104</v>
      </c>
      <c r="J22" s="96">
        <v>6238785</v>
      </c>
      <c r="K22" s="102">
        <v>10284750</v>
      </c>
      <c r="L22" s="102">
        <f t="shared" si="0"/>
        <v>-312687</v>
      </c>
      <c r="M22" s="103"/>
      <c r="N22" s="103"/>
      <c r="O22" s="104">
        <f t="shared" si="1"/>
        <v>-1.3902832655496106E-2</v>
      </c>
      <c r="P22" s="104">
        <f t="shared" si="2"/>
        <v>-1.1131840317193676E-2</v>
      </c>
      <c r="Q22" s="104">
        <f t="shared" si="3"/>
        <v>-3.8435027887347234E-2</v>
      </c>
      <c r="R22" s="105">
        <f t="shared" si="9"/>
        <v>-3.04029752789324E-2</v>
      </c>
      <c r="S22" s="109">
        <f t="shared" si="7"/>
        <v>-1.3902832655496105</v>
      </c>
      <c r="T22" s="109">
        <f t="shared" si="8"/>
        <v>-3.8435027887347233</v>
      </c>
      <c r="U22" s="106" t="e">
        <f>#REF!/K22</f>
        <v>#REF!</v>
      </c>
      <c r="V22" s="107">
        <f t="shared" si="5"/>
        <v>0.60660541092394082</v>
      </c>
      <c r="W22" s="108" t="e">
        <f t="shared" si="6"/>
        <v>#REF!</v>
      </c>
      <c r="X22" s="95">
        <v>0.61468154306132872</v>
      </c>
    </row>
    <row r="23" spans="1:24" ht="15" x14ac:dyDescent="0.25">
      <c r="A23" s="95" t="s">
        <v>259</v>
      </c>
      <c r="B23" s="95" t="s">
        <v>253</v>
      </c>
      <c r="C23" s="96">
        <v>6238785</v>
      </c>
      <c r="D23" s="96">
        <v>382616</v>
      </c>
      <c r="E23" s="96">
        <v>-258901</v>
      </c>
      <c r="F23" s="101">
        <v>-130706</v>
      </c>
      <c r="G23" s="96">
        <v>76887</v>
      </c>
      <c r="H23" s="96">
        <v>69896</v>
      </c>
      <c r="I23" s="96" t="s">
        <v>104</v>
      </c>
      <c r="J23" s="96">
        <v>6308681</v>
      </c>
      <c r="K23" s="102">
        <v>10621825</v>
      </c>
      <c r="L23" s="102">
        <f t="shared" si="0"/>
        <v>-389607</v>
      </c>
      <c r="M23" s="103"/>
      <c r="N23" s="103"/>
      <c r="O23" s="104">
        <f t="shared" si="1"/>
        <v>-4.1498625132938546E-2</v>
      </c>
      <c r="P23" s="104">
        <f t="shared" si="2"/>
        <v>-2.9174590885885632E-2</v>
      </c>
      <c r="Q23" s="104">
        <f t="shared" si="3"/>
        <v>-2.095055367351175E-2</v>
      </c>
      <c r="R23" s="105">
        <f t="shared" si="9"/>
        <v>-3.6679854921352971E-2</v>
      </c>
      <c r="S23" s="109">
        <f t="shared" si="7"/>
        <v>-4.1498625132938542</v>
      </c>
      <c r="T23" s="109">
        <f t="shared" si="8"/>
        <v>-2.0950553673511751</v>
      </c>
      <c r="U23" s="106" t="e">
        <f>#REF!/K23</f>
        <v>#REF!</v>
      </c>
      <c r="V23" s="107">
        <f t="shared" si="5"/>
        <v>0.59393569372494837</v>
      </c>
      <c r="W23" s="108" t="e">
        <f t="shared" si="6"/>
        <v>#REF!</v>
      </c>
      <c r="X23" s="95">
        <v>0.618310130321296</v>
      </c>
    </row>
    <row r="24" spans="1:24" ht="15" x14ac:dyDescent="0.25">
      <c r="A24" s="95" t="s">
        <v>220</v>
      </c>
      <c r="B24" s="95" t="s">
        <v>253</v>
      </c>
      <c r="C24" s="96">
        <v>6308681</v>
      </c>
      <c r="D24" s="96">
        <v>294646</v>
      </c>
      <c r="E24" s="96">
        <v>-321626</v>
      </c>
      <c r="F24" s="101">
        <v>184416</v>
      </c>
      <c r="G24" s="96">
        <v>182962</v>
      </c>
      <c r="H24" s="96">
        <v>340398</v>
      </c>
      <c r="I24" s="96" t="s">
        <v>104</v>
      </c>
      <c r="J24" s="96">
        <v>6649079</v>
      </c>
      <c r="K24" s="102">
        <v>10977525</v>
      </c>
      <c r="L24" s="102">
        <f t="shared" si="0"/>
        <v>-137210</v>
      </c>
      <c r="M24" s="103"/>
      <c r="N24" s="103"/>
      <c r="O24" s="104">
        <f t="shared" si="1"/>
        <v>-5.0981496766122743E-2</v>
      </c>
      <c r="P24" s="104">
        <f t="shared" si="2"/>
        <v>-2.197987186227993E-2</v>
      </c>
      <c r="Q24" s="104">
        <f t="shared" si="3"/>
        <v>2.9232100973246231E-2</v>
      </c>
      <c r="R24" s="105">
        <f t="shared" si="9"/>
        <v>-1.2499174449614098E-2</v>
      </c>
      <c r="S24" s="109">
        <f t="shared" si="7"/>
        <v>-5.098149676612274</v>
      </c>
      <c r="T24" s="109">
        <f t="shared" si="8"/>
        <v>2.9232100973246231</v>
      </c>
      <c r="U24" s="106" t="e">
        <f>#REF!/K24</f>
        <v>#REF!</v>
      </c>
      <c r="V24" s="107">
        <f t="shared" si="5"/>
        <v>0.60569928103101567</v>
      </c>
      <c r="W24" s="108" t="e">
        <f t="shared" si="6"/>
        <v>#REF!</v>
      </c>
      <c r="X24" s="95">
        <v>0.63499787064934943</v>
      </c>
    </row>
    <row r="25" spans="1:24" ht="15" x14ac:dyDescent="0.25">
      <c r="A25" s="95" t="s">
        <v>260</v>
      </c>
      <c r="B25" s="95" t="s">
        <v>253</v>
      </c>
      <c r="C25" s="96">
        <v>6649079</v>
      </c>
      <c r="D25" s="96">
        <v>325421</v>
      </c>
      <c r="E25" s="96">
        <v>414296</v>
      </c>
      <c r="F25" s="101">
        <v>346543</v>
      </c>
      <c r="G25" s="96">
        <v>-97253</v>
      </c>
      <c r="H25" s="96">
        <v>989007</v>
      </c>
      <c r="I25" s="96" t="s">
        <v>104</v>
      </c>
      <c r="J25" s="96">
        <v>7638086</v>
      </c>
      <c r="K25" s="102">
        <v>11510675</v>
      </c>
      <c r="L25" s="102">
        <f t="shared" si="0"/>
        <v>760839</v>
      </c>
      <c r="M25" s="103"/>
      <c r="N25" s="103"/>
      <c r="O25" s="104">
        <f t="shared" si="1"/>
        <v>6.2308779907713538E-2</v>
      </c>
      <c r="P25" s="104">
        <f t="shared" si="2"/>
        <v>4.7682242909130722E-2</v>
      </c>
      <c r="Q25" s="104">
        <f t="shared" si="3"/>
        <v>5.2118947601615201E-2</v>
      </c>
      <c r="R25" s="105">
        <f t="shared" si="9"/>
        <v>6.6098556340092998E-2</v>
      </c>
      <c r="S25" s="109">
        <f t="shared" si="7"/>
        <v>6.2308779907713534</v>
      </c>
      <c r="T25" s="109">
        <f t="shared" si="8"/>
        <v>5.2118947601615204</v>
      </c>
      <c r="U25" s="106" t="e">
        <f>#REF!/K25</f>
        <v>#REF!</v>
      </c>
      <c r="V25" s="107">
        <f t="shared" si="5"/>
        <v>0.66356542948176367</v>
      </c>
      <c r="W25" s="108" t="e">
        <f t="shared" si="6"/>
        <v>#REF!</v>
      </c>
      <c r="X25" s="95">
        <v>0.62757310062181415</v>
      </c>
    </row>
    <row r="26" spans="1:24" ht="15" x14ac:dyDescent="0.25">
      <c r="A26" s="95" t="s">
        <v>222</v>
      </c>
      <c r="B26" s="95" t="s">
        <v>253</v>
      </c>
      <c r="C26" s="96">
        <v>7638086</v>
      </c>
      <c r="D26" s="96">
        <v>1000870</v>
      </c>
      <c r="E26" s="96">
        <v>289317</v>
      </c>
      <c r="F26" s="101">
        <v>239572</v>
      </c>
      <c r="G26" s="96">
        <v>172789</v>
      </c>
      <c r="H26" s="96">
        <v>1702548</v>
      </c>
      <c r="I26" s="96" t="s">
        <v>104</v>
      </c>
      <c r="J26" s="96">
        <v>9340634</v>
      </c>
      <c r="K26" s="102">
        <v>12274925</v>
      </c>
      <c r="L26" s="102">
        <f t="shared" si="0"/>
        <v>528889</v>
      </c>
      <c r="M26" s="103"/>
      <c r="N26" s="103"/>
      <c r="O26" s="104">
        <f t="shared" si="1"/>
        <v>3.7878206660673888E-2</v>
      </c>
      <c r="P26" s="104">
        <f t="shared" si="2"/>
        <v>6.0500235268364351E-2</v>
      </c>
      <c r="Q26" s="104">
        <f t="shared" si="3"/>
        <v>3.1365449407089685E-2</v>
      </c>
      <c r="R26" s="105">
        <f t="shared" si="9"/>
        <v>4.3086943504746462E-2</v>
      </c>
      <c r="S26" s="109">
        <f t="shared" si="7"/>
        <v>3.7878206660673888</v>
      </c>
      <c r="T26" s="109">
        <f t="shared" si="8"/>
        <v>3.1365449407089683</v>
      </c>
      <c r="U26" s="106" t="e">
        <f>#REF!/K26</f>
        <v>#REF!</v>
      </c>
      <c r="V26" s="107">
        <f t="shared" si="5"/>
        <v>0.76095242944457908</v>
      </c>
      <c r="W26" s="108" t="e">
        <f t="shared" si="6"/>
        <v>#REF!</v>
      </c>
      <c r="X26" s="95">
        <v>0.7373826723992204</v>
      </c>
    </row>
    <row r="27" spans="1:24" ht="15" x14ac:dyDescent="0.25">
      <c r="A27" s="95" t="s">
        <v>261</v>
      </c>
      <c r="B27" s="95" t="s">
        <v>253</v>
      </c>
      <c r="C27" s="96">
        <v>9340634</v>
      </c>
      <c r="D27" s="96">
        <v>546627</v>
      </c>
      <c r="E27" s="96">
        <v>721907</v>
      </c>
      <c r="F27" s="101">
        <v>-272748</v>
      </c>
      <c r="G27" s="96">
        <v>1625132</v>
      </c>
      <c r="H27" s="96">
        <v>2620918</v>
      </c>
      <c r="I27" s="96" t="s">
        <v>104</v>
      </c>
      <c r="J27" s="96">
        <v>11961552</v>
      </c>
      <c r="K27" s="102">
        <v>13093700</v>
      </c>
      <c r="L27" s="102">
        <f t="shared" si="0"/>
        <v>449159</v>
      </c>
      <c r="M27" s="103"/>
      <c r="N27" s="103"/>
      <c r="O27" s="104">
        <f t="shared" si="1"/>
        <v>7.7286723791982426E-2</v>
      </c>
      <c r="P27" s="104">
        <f t="shared" si="2"/>
        <v>0.25127191580357394</v>
      </c>
      <c r="Q27" s="104">
        <f t="shared" si="3"/>
        <v>-2.9200159218314304E-2</v>
      </c>
      <c r="R27" s="105">
        <f t="shared" si="9"/>
        <v>3.4303443640834902E-2</v>
      </c>
      <c r="S27" s="109">
        <f t="shared" si="7"/>
        <v>7.7286723791982421</v>
      </c>
      <c r="T27" s="109">
        <f t="shared" si="8"/>
        <v>-2.9200159218314305</v>
      </c>
      <c r="U27" s="106" t="e">
        <f>#REF!/K27</f>
        <v>#REF!</v>
      </c>
      <c r="V27" s="107">
        <f t="shared" si="5"/>
        <v>0.91353490609988008</v>
      </c>
      <c r="W27" s="108" t="e">
        <f t="shared" si="6"/>
        <v>#REF!</v>
      </c>
      <c r="X27" s="95">
        <v>0.85840098673407828</v>
      </c>
    </row>
    <row r="28" spans="1:24" ht="15" x14ac:dyDescent="0.25">
      <c r="A28" s="95" t="s">
        <v>224</v>
      </c>
      <c r="B28" s="95" t="s">
        <v>253</v>
      </c>
      <c r="C28" s="96">
        <v>11961552</v>
      </c>
      <c r="D28" s="96">
        <v>1285729</v>
      </c>
      <c r="E28" s="96">
        <v>755025</v>
      </c>
      <c r="F28" s="101">
        <v>269436</v>
      </c>
      <c r="G28" s="96">
        <v>107429</v>
      </c>
      <c r="H28" s="96">
        <v>2417619</v>
      </c>
      <c r="I28" s="96">
        <v>48966</v>
      </c>
      <c r="J28" s="96">
        <v>14428137</v>
      </c>
      <c r="K28" s="102">
        <v>13855900</v>
      </c>
      <c r="L28" s="102">
        <f t="shared" si="0"/>
        <v>1024461</v>
      </c>
      <c r="M28" s="103"/>
      <c r="N28" s="103"/>
      <c r="O28" s="104">
        <f t="shared" si="1"/>
        <v>6.31209896508413E-2</v>
      </c>
      <c r="P28" s="104">
        <f t="shared" si="2"/>
        <v>7.2102182057980441E-2</v>
      </c>
      <c r="Q28" s="104">
        <f t="shared" si="3"/>
        <v>2.2525170646752194E-2</v>
      </c>
      <c r="R28" s="105">
        <f t="shared" si="9"/>
        <v>7.3936806703281635E-2</v>
      </c>
      <c r="S28" s="109">
        <f t="shared" si="7"/>
        <v>6.3120989650841297</v>
      </c>
      <c r="T28" s="109">
        <f t="shared" si="8"/>
        <v>2.2525170646752195</v>
      </c>
      <c r="U28" s="106" t="e">
        <f>#REF!/K28</f>
        <v>#REF!</v>
      </c>
      <c r="V28" s="107">
        <f t="shared" si="5"/>
        <v>1.0412991577595103</v>
      </c>
      <c r="W28" s="108" t="e">
        <f t="shared" si="6"/>
        <v>#REF!</v>
      </c>
      <c r="X28" s="95">
        <v>0.98327398436767011</v>
      </c>
    </row>
    <row r="29" spans="1:24" ht="15" x14ac:dyDescent="0.25">
      <c r="A29" s="95" t="s">
        <v>262</v>
      </c>
      <c r="B29" s="95" t="s">
        <v>253</v>
      </c>
      <c r="C29" s="96">
        <v>14428137</v>
      </c>
      <c r="D29" s="96">
        <v>1453609</v>
      </c>
      <c r="E29" s="96">
        <v>483411</v>
      </c>
      <c r="F29" s="101">
        <v>530428</v>
      </c>
      <c r="G29" s="96">
        <v>183754</v>
      </c>
      <c r="H29" s="96">
        <v>2651202</v>
      </c>
      <c r="I29" s="96">
        <v>1320337</v>
      </c>
      <c r="J29" s="96">
        <v>18399676</v>
      </c>
      <c r="K29" s="102">
        <v>14477625</v>
      </c>
      <c r="L29" s="102">
        <f t="shared" si="0"/>
        <v>1013839</v>
      </c>
      <c r="M29" s="103"/>
      <c r="N29" s="103"/>
      <c r="O29" s="104">
        <f t="shared" si="1"/>
        <v>3.3504741464542513E-2</v>
      </c>
      <c r="P29" s="104">
        <f t="shared" si="2"/>
        <v>4.6240550668461215E-2</v>
      </c>
      <c r="Q29" s="104">
        <f t="shared" si="3"/>
        <v>3.6763443540908991E-2</v>
      </c>
      <c r="R29" s="105">
        <f t="shared" si="9"/>
        <v>7.0027991469595319E-2</v>
      </c>
      <c r="S29" s="109">
        <f t="shared" si="7"/>
        <v>3.3504741464542511</v>
      </c>
      <c r="T29" s="109">
        <f t="shared" si="8"/>
        <v>3.6763443540908991</v>
      </c>
      <c r="U29" s="106" t="e">
        <f>#REF!/K29</f>
        <v>#REF!</v>
      </c>
      <c r="V29" s="107">
        <f t="shared" si="5"/>
        <v>1.2709043092358034</v>
      </c>
      <c r="W29" s="108" t="e">
        <f t="shared" si="6"/>
        <v>#REF!</v>
      </c>
      <c r="X29" s="95">
        <v>1.1463156422410443</v>
      </c>
    </row>
    <row r="30" spans="1:24" ht="15" x14ac:dyDescent="0.25">
      <c r="A30" s="95" t="s">
        <v>226</v>
      </c>
      <c r="B30" s="95" t="s">
        <v>253</v>
      </c>
      <c r="C30" s="96">
        <v>18399676</v>
      </c>
      <c r="D30" s="96">
        <v>-332110</v>
      </c>
      <c r="E30" s="96">
        <v>-2094885</v>
      </c>
      <c r="F30" s="101">
        <v>-694251</v>
      </c>
      <c r="G30" s="96">
        <v>618169</v>
      </c>
      <c r="H30" s="96">
        <v>-2503077</v>
      </c>
      <c r="I30" s="96">
        <v>3568118</v>
      </c>
      <c r="J30" s="96">
        <v>19464717</v>
      </c>
      <c r="K30" s="102">
        <v>14718575</v>
      </c>
      <c r="L30" s="102">
        <f t="shared" si="0"/>
        <v>-2789136</v>
      </c>
      <c r="M30" s="103"/>
      <c r="N30" s="103"/>
      <c r="O30" s="104">
        <f t="shared" si="1"/>
        <v>-0.11385445048054108</v>
      </c>
      <c r="P30" s="104">
        <f t="shared" si="2"/>
        <v>-8.0257717581548718E-2</v>
      </c>
      <c r="Q30" s="104">
        <f t="shared" si="3"/>
        <v>-3.7731697014664826E-2</v>
      </c>
      <c r="R30" s="105">
        <f t="shared" si="9"/>
        <v>-0.18949769254156737</v>
      </c>
      <c r="S30" s="109">
        <f t="shared" si="7"/>
        <v>-11.385445048054107</v>
      </c>
      <c r="T30" s="109">
        <f t="shared" si="8"/>
        <v>-3.7731697014664825</v>
      </c>
      <c r="U30" s="106" t="e">
        <f>#REF!/K30</f>
        <v>#REF!</v>
      </c>
      <c r="V30" s="107">
        <f t="shared" si="5"/>
        <v>1.3224593413424872</v>
      </c>
      <c r="W30" s="108" t="e">
        <f t="shared" si="6"/>
        <v>#REF!</v>
      </c>
      <c r="X30" s="95">
        <v>1.2223658880020654</v>
      </c>
    </row>
    <row r="31" spans="1:24" ht="15" x14ac:dyDescent="0.25">
      <c r="A31" s="95" t="s">
        <v>263</v>
      </c>
      <c r="B31" s="95" t="s">
        <v>253</v>
      </c>
      <c r="C31" s="96">
        <v>19464717</v>
      </c>
      <c r="D31" s="96">
        <v>128860</v>
      </c>
      <c r="E31" s="96">
        <v>1087088</v>
      </c>
      <c r="F31" s="101">
        <v>394967</v>
      </c>
      <c r="G31" s="96">
        <v>120575</v>
      </c>
      <c r="H31" s="96">
        <v>1731490</v>
      </c>
      <c r="I31" s="96">
        <v>-2637671</v>
      </c>
      <c r="J31" s="96">
        <v>18558536</v>
      </c>
      <c r="K31" s="102">
        <v>14418725</v>
      </c>
      <c r="L31" s="102">
        <f t="shared" si="0"/>
        <v>1482055</v>
      </c>
      <c r="M31" s="103"/>
      <c r="N31" s="103"/>
      <c r="O31" s="104">
        <f t="shared" si="1"/>
        <v>5.5849155166242594E-2</v>
      </c>
      <c r="P31" s="104">
        <f t="shared" si="2"/>
        <v>6.2043696807921739E-2</v>
      </c>
      <c r="Q31" s="104">
        <f t="shared" si="3"/>
        <v>2.0291432955331434E-2</v>
      </c>
      <c r="R31" s="105">
        <f t="shared" si="9"/>
        <v>0.10278682754543138</v>
      </c>
      <c r="S31" s="109">
        <f t="shared" si="7"/>
        <v>5.5849155166242594</v>
      </c>
      <c r="T31" s="109">
        <f t="shared" si="8"/>
        <v>2.0291432955331432</v>
      </c>
      <c r="U31" s="106" t="e">
        <f>#REF!/K31</f>
        <v>#REF!</v>
      </c>
      <c r="V31" s="107">
        <f t="shared" si="5"/>
        <v>1.2871135277217647</v>
      </c>
      <c r="W31" s="108" t="e">
        <f t="shared" si="6"/>
        <v>#REF!</v>
      </c>
      <c r="X31" s="95">
        <v>1.3946530639845063</v>
      </c>
    </row>
    <row r="32" spans="1:24" ht="15" x14ac:dyDescent="0.25">
      <c r="A32" s="95" t="s">
        <v>228</v>
      </c>
      <c r="B32" s="95" t="s">
        <v>253</v>
      </c>
      <c r="C32" s="96">
        <v>18558536</v>
      </c>
      <c r="D32" s="96">
        <v>909953</v>
      </c>
      <c r="E32" s="96">
        <v>737327</v>
      </c>
      <c r="F32" s="101">
        <v>-31574</v>
      </c>
      <c r="G32" s="96">
        <v>218219</v>
      </c>
      <c r="H32" s="96">
        <v>1833925</v>
      </c>
      <c r="I32" s="96">
        <v>162534</v>
      </c>
      <c r="J32" s="96">
        <v>20554995</v>
      </c>
      <c r="K32" s="102">
        <v>14964400</v>
      </c>
      <c r="L32" s="102">
        <f t="shared" si="0"/>
        <v>705753</v>
      </c>
      <c r="M32" s="103"/>
      <c r="N32" s="103"/>
      <c r="O32" s="104">
        <f t="shared" si="1"/>
        <v>3.9729804118169669E-2</v>
      </c>
      <c r="P32" s="104">
        <f t="shared" si="2"/>
        <v>5.1488220838109215E-2</v>
      </c>
      <c r="Q32" s="104">
        <f t="shared" si="3"/>
        <v>-1.7013195437398725E-3</v>
      </c>
      <c r="R32" s="105">
        <f t="shared" si="9"/>
        <v>4.7162131458661889E-2</v>
      </c>
      <c r="S32" s="109">
        <f t="shared" si="7"/>
        <v>3.9729804118169669</v>
      </c>
      <c r="T32" s="109">
        <f t="shared" si="8"/>
        <v>-0.17013195437398726</v>
      </c>
      <c r="U32" s="106" t="e">
        <f>#REF!/K32</f>
        <v>#REF!</v>
      </c>
      <c r="V32" s="107">
        <f t="shared" si="5"/>
        <v>1.3735929940391864</v>
      </c>
      <c r="W32" s="108" t="e">
        <f t="shared" si="6"/>
        <v>#REF!</v>
      </c>
      <c r="X32" s="95">
        <v>1.3134595439843897</v>
      </c>
    </row>
    <row r="33" spans="1:24" ht="15" x14ac:dyDescent="0.25">
      <c r="A33" s="95" t="s">
        <v>264</v>
      </c>
      <c r="B33" s="95" t="s">
        <v>253</v>
      </c>
      <c r="C33" s="96">
        <v>20554995</v>
      </c>
      <c r="D33" s="96">
        <v>474976</v>
      </c>
      <c r="E33" s="96">
        <v>-568493</v>
      </c>
      <c r="F33" s="101">
        <v>-37000</v>
      </c>
      <c r="G33" s="96">
        <v>104825</v>
      </c>
      <c r="H33" s="96">
        <v>-25692</v>
      </c>
      <c r="I33" s="96">
        <v>1064265</v>
      </c>
      <c r="J33" s="96">
        <v>21593568</v>
      </c>
      <c r="K33" s="102">
        <v>15517925</v>
      </c>
      <c r="L33" s="102">
        <f t="shared" si="0"/>
        <v>-605493</v>
      </c>
      <c r="M33" s="103"/>
      <c r="N33" s="103"/>
      <c r="O33" s="104">
        <f t="shared" si="1"/>
        <v>-2.7657170434728883E-2</v>
      </c>
      <c r="P33" s="104">
        <f t="shared" si="2"/>
        <v>-2.2557436769018918E-2</v>
      </c>
      <c r="Q33" s="104">
        <f t="shared" si="3"/>
        <v>-1.8000490878251247E-3</v>
      </c>
      <c r="R33" s="105">
        <f t="shared" si="9"/>
        <v>-3.9018940998877108E-2</v>
      </c>
      <c r="S33" s="109">
        <f t="shared" si="7"/>
        <v>-2.7657170434728884</v>
      </c>
      <c r="T33" s="109">
        <f t="shared" si="8"/>
        <v>-0.18000490878251246</v>
      </c>
      <c r="U33" s="106" t="e">
        <f>#REF!/K33</f>
        <v>#REF!</v>
      </c>
      <c r="V33" s="107">
        <f t="shared" si="5"/>
        <v>1.3915241889621197</v>
      </c>
      <c r="W33" s="108" t="e">
        <f t="shared" si="6"/>
        <v>#REF!</v>
      </c>
      <c r="X33" s="95">
        <v>1.3595758453530353</v>
      </c>
    </row>
    <row r="34" spans="1:24" ht="46.5" customHeight="1" x14ac:dyDescent="0.3">
      <c r="A34" s="183" t="s">
        <v>139</v>
      </c>
      <c r="B34" s="173"/>
      <c r="C34" s="173"/>
      <c r="D34" s="173"/>
      <c r="E34" s="173"/>
      <c r="F34" s="173"/>
      <c r="G34" s="173"/>
      <c r="H34" s="173"/>
      <c r="I34" s="173"/>
      <c r="J34" s="173"/>
      <c r="M34" s="110"/>
      <c r="N34" s="110"/>
      <c r="O34" s="110">
        <f>AVERAGE(O12:O33)</f>
        <v>1.6826983553571234E-2</v>
      </c>
      <c r="P34" s="110"/>
      <c r="Q34" s="110">
        <f>AVERAGE(Q12:Q33)</f>
        <v>1.2518657271147996E-3</v>
      </c>
      <c r="R34" s="105"/>
      <c r="U34" s="106"/>
      <c r="W34" s="108"/>
    </row>
    <row r="35" spans="1:24" ht="15" x14ac:dyDescent="0.25">
      <c r="A35" s="181" t="s">
        <v>265</v>
      </c>
      <c r="B35" s="173"/>
      <c r="C35" s="173"/>
      <c r="D35" s="173"/>
      <c r="E35" s="173"/>
      <c r="F35" s="173"/>
      <c r="G35" s="173"/>
      <c r="H35" s="173"/>
      <c r="I35" s="173"/>
      <c r="J35" s="173"/>
      <c r="M35" s="111"/>
      <c r="N35" s="111"/>
      <c r="O35" s="111">
        <f>STDEV(O12:O33)</f>
        <v>4.8157837605610945E-2</v>
      </c>
      <c r="P35" s="111"/>
      <c r="Q35" s="111">
        <f>STDEV(Q12:Q33)</f>
        <v>2.6884389555533478E-2</v>
      </c>
      <c r="R35" s="105"/>
      <c r="U35" s="106"/>
      <c r="W35" s="108"/>
    </row>
    <row r="36" spans="1:24" ht="15" x14ac:dyDescent="0.25">
      <c r="A36" s="181" t="s">
        <v>143</v>
      </c>
      <c r="B36" s="173"/>
      <c r="C36" s="173"/>
      <c r="D36" s="173"/>
      <c r="E36" s="173"/>
      <c r="F36" s="173"/>
      <c r="G36" s="173"/>
      <c r="H36" s="173"/>
      <c r="I36" s="173"/>
      <c r="J36" s="173"/>
      <c r="M36" s="112"/>
      <c r="N36" s="112"/>
      <c r="O36" s="112"/>
      <c r="P36" s="112"/>
      <c r="Q36" s="112"/>
      <c r="U36" s="106"/>
      <c r="W36" s="108"/>
    </row>
    <row r="37" spans="1:24" ht="15" x14ac:dyDescent="0.25">
      <c r="A37" s="181" t="s">
        <v>235</v>
      </c>
      <c r="B37" s="173"/>
      <c r="C37" s="173"/>
      <c r="D37" s="173"/>
      <c r="E37" s="173"/>
      <c r="F37" s="173"/>
      <c r="G37" s="173"/>
      <c r="H37" s="173"/>
      <c r="I37" s="173"/>
      <c r="J37" s="173"/>
      <c r="U37" s="106"/>
      <c r="W37" s="108"/>
    </row>
    <row r="38" spans="1:24" ht="15" x14ac:dyDescent="0.25">
      <c r="A38" s="181" t="s">
        <v>144</v>
      </c>
      <c r="B38" s="173"/>
      <c r="C38" s="173"/>
      <c r="D38" s="173"/>
      <c r="E38" s="173"/>
      <c r="F38" s="173"/>
      <c r="G38" s="173"/>
      <c r="H38" s="173"/>
      <c r="I38" s="173"/>
      <c r="J38" s="173"/>
      <c r="U38" s="106"/>
      <c r="W38" s="108"/>
    </row>
    <row r="39" spans="1:24" ht="15" x14ac:dyDescent="0.25">
      <c r="A39" s="181" t="s">
        <v>266</v>
      </c>
      <c r="B39" s="173"/>
      <c r="C39" s="173"/>
      <c r="D39" s="173"/>
      <c r="E39" s="173"/>
      <c r="F39" s="173"/>
      <c r="G39" s="173"/>
      <c r="H39" s="173"/>
      <c r="I39" s="173"/>
      <c r="J39" s="173"/>
      <c r="U39" s="106"/>
      <c r="W39" s="108"/>
    </row>
    <row r="40" spans="1:24" ht="15" x14ac:dyDescent="0.25">
      <c r="A40" s="181" t="s">
        <v>267</v>
      </c>
      <c r="B40" s="173"/>
      <c r="C40" s="173"/>
      <c r="D40" s="173"/>
      <c r="E40" s="173"/>
      <c r="F40" s="173"/>
      <c r="G40" s="173"/>
      <c r="H40" s="173"/>
      <c r="I40" s="173"/>
      <c r="J40" s="173"/>
      <c r="U40" s="106"/>
      <c r="W40" s="108"/>
    </row>
    <row r="41" spans="1:24" ht="15" x14ac:dyDescent="0.25">
      <c r="A41" s="181" t="s">
        <v>268</v>
      </c>
      <c r="B41" s="173"/>
      <c r="C41" s="173"/>
      <c r="D41" s="173"/>
      <c r="E41" s="173"/>
      <c r="F41" s="173"/>
      <c r="G41" s="173"/>
      <c r="H41" s="173"/>
      <c r="I41" s="173"/>
      <c r="J41" s="173"/>
      <c r="U41" s="106"/>
      <c r="W41" s="108"/>
    </row>
  </sheetData>
  <mergeCells count="28">
    <mergeCell ref="A41:J41"/>
    <mergeCell ref="D7:G7"/>
    <mergeCell ref="H7:H9"/>
    <mergeCell ref="D8:D9"/>
    <mergeCell ref="E8:G8"/>
    <mergeCell ref="A34:J34"/>
    <mergeCell ref="A35:J35"/>
    <mergeCell ref="A36:J36"/>
    <mergeCell ref="A37:J37"/>
    <mergeCell ref="A38:J38"/>
    <mergeCell ref="A39:J39"/>
    <mergeCell ref="A40:J40"/>
    <mergeCell ref="Q6:Q10"/>
    <mergeCell ref="A1:J1"/>
    <mergeCell ref="A2:J2"/>
    <mergeCell ref="A3:J3"/>
    <mergeCell ref="A4:J4"/>
    <mergeCell ref="A6:A10"/>
    <mergeCell ref="B6:B10"/>
    <mergeCell ref="C6:C10"/>
    <mergeCell ref="D6:H6"/>
    <mergeCell ref="I6:I10"/>
    <mergeCell ref="J6:J10"/>
    <mergeCell ref="K6:K10"/>
    <mergeCell ref="L6:L10"/>
    <mergeCell ref="M6:M10"/>
    <mergeCell ref="N6:N10"/>
    <mergeCell ref="O6:O10"/>
  </mergeCells>
  <pageMargins left="0.75" right="0.75" top="1" bottom="1" header="0.5" footer="0.5"/>
  <pageSetup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workbookViewId="0">
      <pane ySplit="10" topLeftCell="A11" activePane="bottomLeft" state="frozen"/>
      <selection pane="bottomLeft" sqref="A1:J1"/>
    </sheetView>
  </sheetViews>
  <sheetFormatPr defaultRowHeight="12.75" x14ac:dyDescent="0.2"/>
  <cols>
    <col min="1" max="1" width="10.42578125" style="95" customWidth="1"/>
    <col min="2" max="2" width="33.5703125" style="95" hidden="1" customWidth="1"/>
    <col min="3" max="3" width="17.42578125" style="95" customWidth="1"/>
    <col min="4" max="4" width="20.7109375" style="95" customWidth="1"/>
    <col min="5" max="5" width="17.7109375" style="96" customWidth="1"/>
    <col min="6" max="6" width="25.85546875" style="95" customWidth="1"/>
    <col min="7" max="7" width="24.85546875" style="95" customWidth="1"/>
    <col min="8" max="8" width="18.85546875" style="95" customWidth="1"/>
    <col min="9" max="9" width="15.42578125" style="96" customWidth="1"/>
    <col min="10" max="10" width="19.140625" style="117" customWidth="1"/>
    <col min="11" max="13" width="13" style="96" customWidth="1"/>
    <col min="14" max="14" width="0" style="96" hidden="1" customWidth="1"/>
    <col min="15" max="15" width="0" style="95" hidden="1" customWidth="1"/>
    <col min="16" max="16" width="16.28515625" style="95" hidden="1" customWidth="1"/>
    <col min="17" max="19" width="0" style="95" hidden="1" customWidth="1"/>
    <col min="20" max="252" width="9.140625" style="95"/>
    <col min="253" max="253" width="10.42578125" style="95" customWidth="1"/>
    <col min="254" max="254" width="0" style="95" hidden="1" customWidth="1"/>
    <col min="255" max="255" width="17.42578125" style="95" customWidth="1"/>
    <col min="256" max="256" width="20.7109375" style="95" customWidth="1"/>
    <col min="257" max="257" width="17.7109375" style="95" customWidth="1"/>
    <col min="258" max="258" width="25.85546875" style="95" customWidth="1"/>
    <col min="259" max="259" width="24.85546875" style="95" customWidth="1"/>
    <col min="260" max="260" width="18.85546875" style="95" customWidth="1"/>
    <col min="261" max="261" width="15.42578125" style="95" customWidth="1"/>
    <col min="262" max="263" width="19.140625" style="95" customWidth="1"/>
    <col min="264" max="266" width="0" style="95" hidden="1" customWidth="1"/>
    <col min="267" max="269" width="13" style="95" customWidth="1"/>
    <col min="270" max="275" width="0" style="95" hidden="1" customWidth="1"/>
    <col min="276" max="508" width="9.140625" style="95"/>
    <col min="509" max="509" width="10.42578125" style="95" customWidth="1"/>
    <col min="510" max="510" width="0" style="95" hidden="1" customWidth="1"/>
    <col min="511" max="511" width="17.42578125" style="95" customWidth="1"/>
    <col min="512" max="512" width="20.7109375" style="95" customWidth="1"/>
    <col min="513" max="513" width="17.7109375" style="95" customWidth="1"/>
    <col min="514" max="514" width="25.85546875" style="95" customWidth="1"/>
    <col min="515" max="515" width="24.85546875" style="95" customWidth="1"/>
    <col min="516" max="516" width="18.85546875" style="95" customWidth="1"/>
    <col min="517" max="517" width="15.42578125" style="95" customWidth="1"/>
    <col min="518" max="519" width="19.140625" style="95" customWidth="1"/>
    <col min="520" max="522" width="0" style="95" hidden="1" customWidth="1"/>
    <col min="523" max="525" width="13" style="95" customWidth="1"/>
    <col min="526" max="531" width="0" style="95" hidden="1" customWidth="1"/>
    <col min="532" max="764" width="9.140625" style="95"/>
    <col min="765" max="765" width="10.42578125" style="95" customWidth="1"/>
    <col min="766" max="766" width="0" style="95" hidden="1" customWidth="1"/>
    <col min="767" max="767" width="17.42578125" style="95" customWidth="1"/>
    <col min="768" max="768" width="20.7109375" style="95" customWidth="1"/>
    <col min="769" max="769" width="17.7109375" style="95" customWidth="1"/>
    <col min="770" max="770" width="25.85546875" style="95" customWidth="1"/>
    <col min="771" max="771" width="24.85546875" style="95" customWidth="1"/>
    <col min="772" max="772" width="18.85546875" style="95" customWidth="1"/>
    <col min="773" max="773" width="15.42578125" style="95" customWidth="1"/>
    <col min="774" max="775" width="19.140625" style="95" customWidth="1"/>
    <col min="776" max="778" width="0" style="95" hidden="1" customWidth="1"/>
    <col min="779" max="781" width="13" style="95" customWidth="1"/>
    <col min="782" max="787" width="0" style="95" hidden="1" customWidth="1"/>
    <col min="788" max="1020" width="9.140625" style="95"/>
    <col min="1021" max="1021" width="10.42578125" style="95" customWidth="1"/>
    <col min="1022" max="1022" width="0" style="95" hidden="1" customWidth="1"/>
    <col min="1023" max="1023" width="17.42578125" style="95" customWidth="1"/>
    <col min="1024" max="1024" width="20.7109375" style="95" customWidth="1"/>
    <col min="1025" max="1025" width="17.7109375" style="95" customWidth="1"/>
    <col min="1026" max="1026" width="25.85546875" style="95" customWidth="1"/>
    <col min="1027" max="1027" width="24.85546875" style="95" customWidth="1"/>
    <col min="1028" max="1028" width="18.85546875" style="95" customWidth="1"/>
    <col min="1029" max="1029" width="15.42578125" style="95" customWidth="1"/>
    <col min="1030" max="1031" width="19.140625" style="95" customWidth="1"/>
    <col min="1032" max="1034" width="0" style="95" hidden="1" customWidth="1"/>
    <col min="1035" max="1037" width="13" style="95" customWidth="1"/>
    <col min="1038" max="1043" width="0" style="95" hidden="1" customWidth="1"/>
    <col min="1044" max="1276" width="9.140625" style="95"/>
    <col min="1277" max="1277" width="10.42578125" style="95" customWidth="1"/>
    <col min="1278" max="1278" width="0" style="95" hidden="1" customWidth="1"/>
    <col min="1279" max="1279" width="17.42578125" style="95" customWidth="1"/>
    <col min="1280" max="1280" width="20.7109375" style="95" customWidth="1"/>
    <col min="1281" max="1281" width="17.7109375" style="95" customWidth="1"/>
    <col min="1282" max="1282" width="25.85546875" style="95" customWidth="1"/>
    <col min="1283" max="1283" width="24.85546875" style="95" customWidth="1"/>
    <col min="1284" max="1284" width="18.85546875" style="95" customWidth="1"/>
    <col min="1285" max="1285" width="15.42578125" style="95" customWidth="1"/>
    <col min="1286" max="1287" width="19.140625" style="95" customWidth="1"/>
    <col min="1288" max="1290" width="0" style="95" hidden="1" customWidth="1"/>
    <col min="1291" max="1293" width="13" style="95" customWidth="1"/>
    <col min="1294" max="1299" width="0" style="95" hidden="1" customWidth="1"/>
    <col min="1300" max="1532" width="9.140625" style="95"/>
    <col min="1533" max="1533" width="10.42578125" style="95" customWidth="1"/>
    <col min="1534" max="1534" width="0" style="95" hidden="1" customWidth="1"/>
    <col min="1535" max="1535" width="17.42578125" style="95" customWidth="1"/>
    <col min="1536" max="1536" width="20.7109375" style="95" customWidth="1"/>
    <col min="1537" max="1537" width="17.7109375" style="95" customWidth="1"/>
    <col min="1538" max="1538" width="25.85546875" style="95" customWidth="1"/>
    <col min="1539" max="1539" width="24.85546875" style="95" customWidth="1"/>
    <col min="1540" max="1540" width="18.85546875" style="95" customWidth="1"/>
    <col min="1541" max="1541" width="15.42578125" style="95" customWidth="1"/>
    <col min="1542" max="1543" width="19.140625" style="95" customWidth="1"/>
    <col min="1544" max="1546" width="0" style="95" hidden="1" customWidth="1"/>
    <col min="1547" max="1549" width="13" style="95" customWidth="1"/>
    <col min="1550" max="1555" width="0" style="95" hidden="1" customWidth="1"/>
    <col min="1556" max="1788" width="9.140625" style="95"/>
    <col min="1789" max="1789" width="10.42578125" style="95" customWidth="1"/>
    <col min="1790" max="1790" width="0" style="95" hidden="1" customWidth="1"/>
    <col min="1791" max="1791" width="17.42578125" style="95" customWidth="1"/>
    <col min="1792" max="1792" width="20.7109375" style="95" customWidth="1"/>
    <col min="1793" max="1793" width="17.7109375" style="95" customWidth="1"/>
    <col min="1794" max="1794" width="25.85546875" style="95" customWidth="1"/>
    <col min="1795" max="1795" width="24.85546875" style="95" customWidth="1"/>
    <col min="1796" max="1796" width="18.85546875" style="95" customWidth="1"/>
    <col min="1797" max="1797" width="15.42578125" style="95" customWidth="1"/>
    <col min="1798" max="1799" width="19.140625" style="95" customWidth="1"/>
    <col min="1800" max="1802" width="0" style="95" hidden="1" customWidth="1"/>
    <col min="1803" max="1805" width="13" style="95" customWidth="1"/>
    <col min="1806" max="1811" width="0" style="95" hidden="1" customWidth="1"/>
    <col min="1812" max="2044" width="9.140625" style="95"/>
    <col min="2045" max="2045" width="10.42578125" style="95" customWidth="1"/>
    <col min="2046" max="2046" width="0" style="95" hidden="1" customWidth="1"/>
    <col min="2047" max="2047" width="17.42578125" style="95" customWidth="1"/>
    <col min="2048" max="2048" width="20.7109375" style="95" customWidth="1"/>
    <col min="2049" max="2049" width="17.7109375" style="95" customWidth="1"/>
    <col min="2050" max="2050" width="25.85546875" style="95" customWidth="1"/>
    <col min="2051" max="2051" width="24.85546875" style="95" customWidth="1"/>
    <col min="2052" max="2052" width="18.85546875" style="95" customWidth="1"/>
    <col min="2053" max="2053" width="15.42578125" style="95" customWidth="1"/>
    <col min="2054" max="2055" width="19.140625" style="95" customWidth="1"/>
    <col min="2056" max="2058" width="0" style="95" hidden="1" customWidth="1"/>
    <col min="2059" max="2061" width="13" style="95" customWidth="1"/>
    <col min="2062" max="2067" width="0" style="95" hidden="1" customWidth="1"/>
    <col min="2068" max="2300" width="9.140625" style="95"/>
    <col min="2301" max="2301" width="10.42578125" style="95" customWidth="1"/>
    <col min="2302" max="2302" width="0" style="95" hidden="1" customWidth="1"/>
    <col min="2303" max="2303" width="17.42578125" style="95" customWidth="1"/>
    <col min="2304" max="2304" width="20.7109375" style="95" customWidth="1"/>
    <col min="2305" max="2305" width="17.7109375" style="95" customWidth="1"/>
    <col min="2306" max="2306" width="25.85546875" style="95" customWidth="1"/>
    <col min="2307" max="2307" width="24.85546875" style="95" customWidth="1"/>
    <col min="2308" max="2308" width="18.85546875" style="95" customWidth="1"/>
    <col min="2309" max="2309" width="15.42578125" style="95" customWidth="1"/>
    <col min="2310" max="2311" width="19.140625" style="95" customWidth="1"/>
    <col min="2312" max="2314" width="0" style="95" hidden="1" customWidth="1"/>
    <col min="2315" max="2317" width="13" style="95" customWidth="1"/>
    <col min="2318" max="2323" width="0" style="95" hidden="1" customWidth="1"/>
    <col min="2324" max="2556" width="9.140625" style="95"/>
    <col min="2557" max="2557" width="10.42578125" style="95" customWidth="1"/>
    <col min="2558" max="2558" width="0" style="95" hidden="1" customWidth="1"/>
    <col min="2559" max="2559" width="17.42578125" style="95" customWidth="1"/>
    <col min="2560" max="2560" width="20.7109375" style="95" customWidth="1"/>
    <col min="2561" max="2561" width="17.7109375" style="95" customWidth="1"/>
    <col min="2562" max="2562" width="25.85546875" style="95" customWidth="1"/>
    <col min="2563" max="2563" width="24.85546875" style="95" customWidth="1"/>
    <col min="2564" max="2564" width="18.85546875" style="95" customWidth="1"/>
    <col min="2565" max="2565" width="15.42578125" style="95" customWidth="1"/>
    <col min="2566" max="2567" width="19.140625" style="95" customWidth="1"/>
    <col min="2568" max="2570" width="0" style="95" hidden="1" customWidth="1"/>
    <col min="2571" max="2573" width="13" style="95" customWidth="1"/>
    <col min="2574" max="2579" width="0" style="95" hidden="1" customWidth="1"/>
    <col min="2580" max="2812" width="9.140625" style="95"/>
    <col min="2813" max="2813" width="10.42578125" style="95" customWidth="1"/>
    <col min="2814" max="2814" width="0" style="95" hidden="1" customWidth="1"/>
    <col min="2815" max="2815" width="17.42578125" style="95" customWidth="1"/>
    <col min="2816" max="2816" width="20.7109375" style="95" customWidth="1"/>
    <col min="2817" max="2817" width="17.7109375" style="95" customWidth="1"/>
    <col min="2818" max="2818" width="25.85546875" style="95" customWidth="1"/>
    <col min="2819" max="2819" width="24.85546875" style="95" customWidth="1"/>
    <col min="2820" max="2820" width="18.85546875" style="95" customWidth="1"/>
    <col min="2821" max="2821" width="15.42578125" style="95" customWidth="1"/>
    <col min="2822" max="2823" width="19.140625" style="95" customWidth="1"/>
    <col min="2824" max="2826" width="0" style="95" hidden="1" customWidth="1"/>
    <col min="2827" max="2829" width="13" style="95" customWidth="1"/>
    <col min="2830" max="2835" width="0" style="95" hidden="1" customWidth="1"/>
    <col min="2836" max="3068" width="9.140625" style="95"/>
    <col min="3069" max="3069" width="10.42578125" style="95" customWidth="1"/>
    <col min="3070" max="3070" width="0" style="95" hidden="1" customWidth="1"/>
    <col min="3071" max="3071" width="17.42578125" style="95" customWidth="1"/>
    <col min="3072" max="3072" width="20.7109375" style="95" customWidth="1"/>
    <col min="3073" max="3073" width="17.7109375" style="95" customWidth="1"/>
    <col min="3074" max="3074" width="25.85546875" style="95" customWidth="1"/>
    <col min="3075" max="3075" width="24.85546875" style="95" customWidth="1"/>
    <col min="3076" max="3076" width="18.85546875" style="95" customWidth="1"/>
    <col min="3077" max="3077" width="15.42578125" style="95" customWidth="1"/>
    <col min="3078" max="3079" width="19.140625" style="95" customWidth="1"/>
    <col min="3080" max="3082" width="0" style="95" hidden="1" customWidth="1"/>
    <col min="3083" max="3085" width="13" style="95" customWidth="1"/>
    <col min="3086" max="3091" width="0" style="95" hidden="1" customWidth="1"/>
    <col min="3092" max="3324" width="9.140625" style="95"/>
    <col min="3325" max="3325" width="10.42578125" style="95" customWidth="1"/>
    <col min="3326" max="3326" width="0" style="95" hidden="1" customWidth="1"/>
    <col min="3327" max="3327" width="17.42578125" style="95" customWidth="1"/>
    <col min="3328" max="3328" width="20.7109375" style="95" customWidth="1"/>
    <col min="3329" max="3329" width="17.7109375" style="95" customWidth="1"/>
    <col min="3330" max="3330" width="25.85546875" style="95" customWidth="1"/>
    <col min="3331" max="3331" width="24.85546875" style="95" customWidth="1"/>
    <col min="3332" max="3332" width="18.85546875" style="95" customWidth="1"/>
    <col min="3333" max="3333" width="15.42578125" style="95" customWidth="1"/>
    <col min="3334" max="3335" width="19.140625" style="95" customWidth="1"/>
    <col min="3336" max="3338" width="0" style="95" hidden="1" customWidth="1"/>
    <col min="3339" max="3341" width="13" style="95" customWidth="1"/>
    <col min="3342" max="3347" width="0" style="95" hidden="1" customWidth="1"/>
    <col min="3348" max="3580" width="9.140625" style="95"/>
    <col min="3581" max="3581" width="10.42578125" style="95" customWidth="1"/>
    <col min="3582" max="3582" width="0" style="95" hidden="1" customWidth="1"/>
    <col min="3583" max="3583" width="17.42578125" style="95" customWidth="1"/>
    <col min="3584" max="3584" width="20.7109375" style="95" customWidth="1"/>
    <col min="3585" max="3585" width="17.7109375" style="95" customWidth="1"/>
    <col min="3586" max="3586" width="25.85546875" style="95" customWidth="1"/>
    <col min="3587" max="3587" width="24.85546875" style="95" customWidth="1"/>
    <col min="3588" max="3588" width="18.85546875" style="95" customWidth="1"/>
    <col min="3589" max="3589" width="15.42578125" style="95" customWidth="1"/>
    <col min="3590" max="3591" width="19.140625" style="95" customWidth="1"/>
    <col min="3592" max="3594" width="0" style="95" hidden="1" customWidth="1"/>
    <col min="3595" max="3597" width="13" style="95" customWidth="1"/>
    <col min="3598" max="3603" width="0" style="95" hidden="1" customWidth="1"/>
    <col min="3604" max="3836" width="9.140625" style="95"/>
    <col min="3837" max="3837" width="10.42578125" style="95" customWidth="1"/>
    <col min="3838" max="3838" width="0" style="95" hidden="1" customWidth="1"/>
    <col min="3839" max="3839" width="17.42578125" style="95" customWidth="1"/>
    <col min="3840" max="3840" width="20.7109375" style="95" customWidth="1"/>
    <col min="3841" max="3841" width="17.7109375" style="95" customWidth="1"/>
    <col min="3842" max="3842" width="25.85546875" style="95" customWidth="1"/>
    <col min="3843" max="3843" width="24.85546875" style="95" customWidth="1"/>
    <col min="3844" max="3844" width="18.85546875" style="95" customWidth="1"/>
    <col min="3845" max="3845" width="15.42578125" style="95" customWidth="1"/>
    <col min="3846" max="3847" width="19.140625" style="95" customWidth="1"/>
    <col min="3848" max="3850" width="0" style="95" hidden="1" customWidth="1"/>
    <col min="3851" max="3853" width="13" style="95" customWidth="1"/>
    <col min="3854" max="3859" width="0" style="95" hidden="1" customWidth="1"/>
    <col min="3860" max="4092" width="9.140625" style="95"/>
    <col min="4093" max="4093" width="10.42578125" style="95" customWidth="1"/>
    <col min="4094" max="4094" width="0" style="95" hidden="1" customWidth="1"/>
    <col min="4095" max="4095" width="17.42578125" style="95" customWidth="1"/>
    <col min="4096" max="4096" width="20.7109375" style="95" customWidth="1"/>
    <col min="4097" max="4097" width="17.7109375" style="95" customWidth="1"/>
    <col min="4098" max="4098" width="25.85546875" style="95" customWidth="1"/>
    <col min="4099" max="4099" width="24.85546875" style="95" customWidth="1"/>
    <col min="4100" max="4100" width="18.85546875" style="95" customWidth="1"/>
    <col min="4101" max="4101" width="15.42578125" style="95" customWidth="1"/>
    <col min="4102" max="4103" width="19.140625" style="95" customWidth="1"/>
    <col min="4104" max="4106" width="0" style="95" hidden="1" customWidth="1"/>
    <col min="4107" max="4109" width="13" style="95" customWidth="1"/>
    <col min="4110" max="4115" width="0" style="95" hidden="1" customWidth="1"/>
    <col min="4116" max="4348" width="9.140625" style="95"/>
    <col min="4349" max="4349" width="10.42578125" style="95" customWidth="1"/>
    <col min="4350" max="4350" width="0" style="95" hidden="1" customWidth="1"/>
    <col min="4351" max="4351" width="17.42578125" style="95" customWidth="1"/>
    <col min="4352" max="4352" width="20.7109375" style="95" customWidth="1"/>
    <col min="4353" max="4353" width="17.7109375" style="95" customWidth="1"/>
    <col min="4354" max="4354" width="25.85546875" style="95" customWidth="1"/>
    <col min="4355" max="4355" width="24.85546875" style="95" customWidth="1"/>
    <col min="4356" max="4356" width="18.85546875" style="95" customWidth="1"/>
    <col min="4357" max="4357" width="15.42578125" style="95" customWidth="1"/>
    <col min="4358" max="4359" width="19.140625" style="95" customWidth="1"/>
    <col min="4360" max="4362" width="0" style="95" hidden="1" customWidth="1"/>
    <col min="4363" max="4365" width="13" style="95" customWidth="1"/>
    <col min="4366" max="4371" width="0" style="95" hidden="1" customWidth="1"/>
    <col min="4372" max="4604" width="9.140625" style="95"/>
    <col min="4605" max="4605" width="10.42578125" style="95" customWidth="1"/>
    <col min="4606" max="4606" width="0" style="95" hidden="1" customWidth="1"/>
    <col min="4607" max="4607" width="17.42578125" style="95" customWidth="1"/>
    <col min="4608" max="4608" width="20.7109375" style="95" customWidth="1"/>
    <col min="4609" max="4609" width="17.7109375" style="95" customWidth="1"/>
    <col min="4610" max="4610" width="25.85546875" style="95" customWidth="1"/>
    <col min="4611" max="4611" width="24.85546875" style="95" customWidth="1"/>
    <col min="4612" max="4612" width="18.85546875" style="95" customWidth="1"/>
    <col min="4613" max="4613" width="15.42578125" style="95" customWidth="1"/>
    <col min="4614" max="4615" width="19.140625" style="95" customWidth="1"/>
    <col min="4616" max="4618" width="0" style="95" hidden="1" customWidth="1"/>
    <col min="4619" max="4621" width="13" style="95" customWidth="1"/>
    <col min="4622" max="4627" width="0" style="95" hidden="1" customWidth="1"/>
    <col min="4628" max="4860" width="9.140625" style="95"/>
    <col min="4861" max="4861" width="10.42578125" style="95" customWidth="1"/>
    <col min="4862" max="4862" width="0" style="95" hidden="1" customWidth="1"/>
    <col min="4863" max="4863" width="17.42578125" style="95" customWidth="1"/>
    <col min="4864" max="4864" width="20.7109375" style="95" customWidth="1"/>
    <col min="4865" max="4865" width="17.7109375" style="95" customWidth="1"/>
    <col min="4866" max="4866" width="25.85546875" style="95" customWidth="1"/>
    <col min="4867" max="4867" width="24.85546875" style="95" customWidth="1"/>
    <col min="4868" max="4868" width="18.85546875" style="95" customWidth="1"/>
    <col min="4869" max="4869" width="15.42578125" style="95" customWidth="1"/>
    <col min="4870" max="4871" width="19.140625" style="95" customWidth="1"/>
    <col min="4872" max="4874" width="0" style="95" hidden="1" customWidth="1"/>
    <col min="4875" max="4877" width="13" style="95" customWidth="1"/>
    <col min="4878" max="4883" width="0" style="95" hidden="1" customWidth="1"/>
    <col min="4884" max="5116" width="9.140625" style="95"/>
    <col min="5117" max="5117" width="10.42578125" style="95" customWidth="1"/>
    <col min="5118" max="5118" width="0" style="95" hidden="1" customWidth="1"/>
    <col min="5119" max="5119" width="17.42578125" style="95" customWidth="1"/>
    <col min="5120" max="5120" width="20.7109375" style="95" customWidth="1"/>
    <col min="5121" max="5121" width="17.7109375" style="95" customWidth="1"/>
    <col min="5122" max="5122" width="25.85546875" style="95" customWidth="1"/>
    <col min="5123" max="5123" width="24.85546875" style="95" customWidth="1"/>
    <col min="5124" max="5124" width="18.85546875" style="95" customWidth="1"/>
    <col min="5125" max="5125" width="15.42578125" style="95" customWidth="1"/>
    <col min="5126" max="5127" width="19.140625" style="95" customWidth="1"/>
    <col min="5128" max="5130" width="0" style="95" hidden="1" customWidth="1"/>
    <col min="5131" max="5133" width="13" style="95" customWidth="1"/>
    <col min="5134" max="5139" width="0" style="95" hidden="1" customWidth="1"/>
    <col min="5140" max="5372" width="9.140625" style="95"/>
    <col min="5373" max="5373" width="10.42578125" style="95" customWidth="1"/>
    <col min="5374" max="5374" width="0" style="95" hidden="1" customWidth="1"/>
    <col min="5375" max="5375" width="17.42578125" style="95" customWidth="1"/>
    <col min="5376" max="5376" width="20.7109375" style="95" customWidth="1"/>
    <col min="5377" max="5377" width="17.7109375" style="95" customWidth="1"/>
    <col min="5378" max="5378" width="25.85546875" style="95" customWidth="1"/>
    <col min="5379" max="5379" width="24.85546875" style="95" customWidth="1"/>
    <col min="5380" max="5380" width="18.85546875" style="95" customWidth="1"/>
    <col min="5381" max="5381" width="15.42578125" style="95" customWidth="1"/>
    <col min="5382" max="5383" width="19.140625" style="95" customWidth="1"/>
    <col min="5384" max="5386" width="0" style="95" hidden="1" customWidth="1"/>
    <col min="5387" max="5389" width="13" style="95" customWidth="1"/>
    <col min="5390" max="5395" width="0" style="95" hidden="1" customWidth="1"/>
    <col min="5396" max="5628" width="9.140625" style="95"/>
    <col min="5629" max="5629" width="10.42578125" style="95" customWidth="1"/>
    <col min="5630" max="5630" width="0" style="95" hidden="1" customWidth="1"/>
    <col min="5631" max="5631" width="17.42578125" style="95" customWidth="1"/>
    <col min="5632" max="5632" width="20.7109375" style="95" customWidth="1"/>
    <col min="5633" max="5633" width="17.7109375" style="95" customWidth="1"/>
    <col min="5634" max="5634" width="25.85546875" style="95" customWidth="1"/>
    <col min="5635" max="5635" width="24.85546875" style="95" customWidth="1"/>
    <col min="5636" max="5636" width="18.85546875" style="95" customWidth="1"/>
    <col min="5637" max="5637" width="15.42578125" style="95" customWidth="1"/>
    <col min="5638" max="5639" width="19.140625" style="95" customWidth="1"/>
    <col min="5640" max="5642" width="0" style="95" hidden="1" customWidth="1"/>
    <col min="5643" max="5645" width="13" style="95" customWidth="1"/>
    <col min="5646" max="5651" width="0" style="95" hidden="1" customWidth="1"/>
    <col min="5652" max="5884" width="9.140625" style="95"/>
    <col min="5885" max="5885" width="10.42578125" style="95" customWidth="1"/>
    <col min="5886" max="5886" width="0" style="95" hidden="1" customWidth="1"/>
    <col min="5887" max="5887" width="17.42578125" style="95" customWidth="1"/>
    <col min="5888" max="5888" width="20.7109375" style="95" customWidth="1"/>
    <col min="5889" max="5889" width="17.7109375" style="95" customWidth="1"/>
    <col min="5890" max="5890" width="25.85546875" style="95" customWidth="1"/>
    <col min="5891" max="5891" width="24.85546875" style="95" customWidth="1"/>
    <col min="5892" max="5892" width="18.85546875" style="95" customWidth="1"/>
    <col min="5893" max="5893" width="15.42578125" style="95" customWidth="1"/>
    <col min="5894" max="5895" width="19.140625" style="95" customWidth="1"/>
    <col min="5896" max="5898" width="0" style="95" hidden="1" customWidth="1"/>
    <col min="5899" max="5901" width="13" style="95" customWidth="1"/>
    <col min="5902" max="5907" width="0" style="95" hidden="1" customWidth="1"/>
    <col min="5908" max="6140" width="9.140625" style="95"/>
    <col min="6141" max="6141" width="10.42578125" style="95" customWidth="1"/>
    <col min="6142" max="6142" width="0" style="95" hidden="1" customWidth="1"/>
    <col min="6143" max="6143" width="17.42578125" style="95" customWidth="1"/>
    <col min="6144" max="6144" width="20.7109375" style="95" customWidth="1"/>
    <col min="6145" max="6145" width="17.7109375" style="95" customWidth="1"/>
    <col min="6146" max="6146" width="25.85546875" style="95" customWidth="1"/>
    <col min="6147" max="6147" width="24.85546875" style="95" customWidth="1"/>
    <col min="6148" max="6148" width="18.85546875" style="95" customWidth="1"/>
    <col min="6149" max="6149" width="15.42578125" style="95" customWidth="1"/>
    <col min="6150" max="6151" width="19.140625" style="95" customWidth="1"/>
    <col min="6152" max="6154" width="0" style="95" hidden="1" customWidth="1"/>
    <col min="6155" max="6157" width="13" style="95" customWidth="1"/>
    <col min="6158" max="6163" width="0" style="95" hidden="1" customWidth="1"/>
    <col min="6164" max="6396" width="9.140625" style="95"/>
    <col min="6397" max="6397" width="10.42578125" style="95" customWidth="1"/>
    <col min="6398" max="6398" width="0" style="95" hidden="1" customWidth="1"/>
    <col min="6399" max="6399" width="17.42578125" style="95" customWidth="1"/>
    <col min="6400" max="6400" width="20.7109375" style="95" customWidth="1"/>
    <col min="6401" max="6401" width="17.7109375" style="95" customWidth="1"/>
    <col min="6402" max="6402" width="25.85546875" style="95" customWidth="1"/>
    <col min="6403" max="6403" width="24.85546875" style="95" customWidth="1"/>
    <col min="6404" max="6404" width="18.85546875" style="95" customWidth="1"/>
    <col min="6405" max="6405" width="15.42578125" style="95" customWidth="1"/>
    <col min="6406" max="6407" width="19.140625" style="95" customWidth="1"/>
    <col min="6408" max="6410" width="0" style="95" hidden="1" customWidth="1"/>
    <col min="6411" max="6413" width="13" style="95" customWidth="1"/>
    <col min="6414" max="6419" width="0" style="95" hidden="1" customWidth="1"/>
    <col min="6420" max="6652" width="9.140625" style="95"/>
    <col min="6653" max="6653" width="10.42578125" style="95" customWidth="1"/>
    <col min="6654" max="6654" width="0" style="95" hidden="1" customWidth="1"/>
    <col min="6655" max="6655" width="17.42578125" style="95" customWidth="1"/>
    <col min="6656" max="6656" width="20.7109375" style="95" customWidth="1"/>
    <col min="6657" max="6657" width="17.7109375" style="95" customWidth="1"/>
    <col min="6658" max="6658" width="25.85546875" style="95" customWidth="1"/>
    <col min="6659" max="6659" width="24.85546875" style="95" customWidth="1"/>
    <col min="6660" max="6660" width="18.85546875" style="95" customWidth="1"/>
    <col min="6661" max="6661" width="15.42578125" style="95" customWidth="1"/>
    <col min="6662" max="6663" width="19.140625" style="95" customWidth="1"/>
    <col min="6664" max="6666" width="0" style="95" hidden="1" customWidth="1"/>
    <col min="6667" max="6669" width="13" style="95" customWidth="1"/>
    <col min="6670" max="6675" width="0" style="95" hidden="1" customWidth="1"/>
    <col min="6676" max="6908" width="9.140625" style="95"/>
    <col min="6909" max="6909" width="10.42578125" style="95" customWidth="1"/>
    <col min="6910" max="6910" width="0" style="95" hidden="1" customWidth="1"/>
    <col min="6911" max="6911" width="17.42578125" style="95" customWidth="1"/>
    <col min="6912" max="6912" width="20.7109375" style="95" customWidth="1"/>
    <col min="6913" max="6913" width="17.7109375" style="95" customWidth="1"/>
    <col min="6914" max="6914" width="25.85546875" style="95" customWidth="1"/>
    <col min="6915" max="6915" width="24.85546875" style="95" customWidth="1"/>
    <col min="6916" max="6916" width="18.85546875" style="95" customWidth="1"/>
    <col min="6917" max="6917" width="15.42578125" style="95" customWidth="1"/>
    <col min="6918" max="6919" width="19.140625" style="95" customWidth="1"/>
    <col min="6920" max="6922" width="0" style="95" hidden="1" customWidth="1"/>
    <col min="6923" max="6925" width="13" style="95" customWidth="1"/>
    <col min="6926" max="6931" width="0" style="95" hidden="1" customWidth="1"/>
    <col min="6932" max="7164" width="9.140625" style="95"/>
    <col min="7165" max="7165" width="10.42578125" style="95" customWidth="1"/>
    <col min="7166" max="7166" width="0" style="95" hidden="1" customWidth="1"/>
    <col min="7167" max="7167" width="17.42578125" style="95" customWidth="1"/>
    <col min="7168" max="7168" width="20.7109375" style="95" customWidth="1"/>
    <col min="7169" max="7169" width="17.7109375" style="95" customWidth="1"/>
    <col min="7170" max="7170" width="25.85546875" style="95" customWidth="1"/>
    <col min="7171" max="7171" width="24.85546875" style="95" customWidth="1"/>
    <col min="7172" max="7172" width="18.85546875" style="95" customWidth="1"/>
    <col min="7173" max="7173" width="15.42578125" style="95" customWidth="1"/>
    <col min="7174" max="7175" width="19.140625" style="95" customWidth="1"/>
    <col min="7176" max="7178" width="0" style="95" hidden="1" customWidth="1"/>
    <col min="7179" max="7181" width="13" style="95" customWidth="1"/>
    <col min="7182" max="7187" width="0" style="95" hidden="1" customWidth="1"/>
    <col min="7188" max="7420" width="9.140625" style="95"/>
    <col min="7421" max="7421" width="10.42578125" style="95" customWidth="1"/>
    <col min="7422" max="7422" width="0" style="95" hidden="1" customWidth="1"/>
    <col min="7423" max="7423" width="17.42578125" style="95" customWidth="1"/>
    <col min="7424" max="7424" width="20.7109375" style="95" customWidth="1"/>
    <col min="7425" max="7425" width="17.7109375" style="95" customWidth="1"/>
    <col min="7426" max="7426" width="25.85546875" style="95" customWidth="1"/>
    <col min="7427" max="7427" width="24.85546875" style="95" customWidth="1"/>
    <col min="7428" max="7428" width="18.85546875" style="95" customWidth="1"/>
    <col min="7429" max="7429" width="15.42578125" style="95" customWidth="1"/>
    <col min="7430" max="7431" width="19.140625" style="95" customWidth="1"/>
    <col min="7432" max="7434" width="0" style="95" hidden="1" customWidth="1"/>
    <col min="7435" max="7437" width="13" style="95" customWidth="1"/>
    <col min="7438" max="7443" width="0" style="95" hidden="1" customWidth="1"/>
    <col min="7444" max="7676" width="9.140625" style="95"/>
    <col min="7677" max="7677" width="10.42578125" style="95" customWidth="1"/>
    <col min="7678" max="7678" width="0" style="95" hidden="1" customWidth="1"/>
    <col min="7679" max="7679" width="17.42578125" style="95" customWidth="1"/>
    <col min="7680" max="7680" width="20.7109375" style="95" customWidth="1"/>
    <col min="7681" max="7681" width="17.7109375" style="95" customWidth="1"/>
    <col min="7682" max="7682" width="25.85546875" style="95" customWidth="1"/>
    <col min="7683" max="7683" width="24.85546875" style="95" customWidth="1"/>
    <col min="7684" max="7684" width="18.85546875" style="95" customWidth="1"/>
    <col min="7685" max="7685" width="15.42578125" style="95" customWidth="1"/>
    <col min="7686" max="7687" width="19.140625" style="95" customWidth="1"/>
    <col min="7688" max="7690" width="0" style="95" hidden="1" customWidth="1"/>
    <col min="7691" max="7693" width="13" style="95" customWidth="1"/>
    <col min="7694" max="7699" width="0" style="95" hidden="1" customWidth="1"/>
    <col min="7700" max="7932" width="9.140625" style="95"/>
    <col min="7933" max="7933" width="10.42578125" style="95" customWidth="1"/>
    <col min="7934" max="7934" width="0" style="95" hidden="1" customWidth="1"/>
    <col min="7935" max="7935" width="17.42578125" style="95" customWidth="1"/>
    <col min="7936" max="7936" width="20.7109375" style="95" customWidth="1"/>
    <col min="7937" max="7937" width="17.7109375" style="95" customWidth="1"/>
    <col min="7938" max="7938" width="25.85546875" style="95" customWidth="1"/>
    <col min="7939" max="7939" width="24.85546875" style="95" customWidth="1"/>
    <col min="7940" max="7940" width="18.85546875" style="95" customWidth="1"/>
    <col min="7941" max="7941" width="15.42578125" style="95" customWidth="1"/>
    <col min="7942" max="7943" width="19.140625" style="95" customWidth="1"/>
    <col min="7944" max="7946" width="0" style="95" hidden="1" customWidth="1"/>
    <col min="7947" max="7949" width="13" style="95" customWidth="1"/>
    <col min="7950" max="7955" width="0" style="95" hidden="1" customWidth="1"/>
    <col min="7956" max="8188" width="9.140625" style="95"/>
    <col min="8189" max="8189" width="10.42578125" style="95" customWidth="1"/>
    <col min="8190" max="8190" width="0" style="95" hidden="1" customWidth="1"/>
    <col min="8191" max="8191" width="17.42578125" style="95" customWidth="1"/>
    <col min="8192" max="8192" width="20.7109375" style="95" customWidth="1"/>
    <col min="8193" max="8193" width="17.7109375" style="95" customWidth="1"/>
    <col min="8194" max="8194" width="25.85546875" style="95" customWidth="1"/>
    <col min="8195" max="8195" width="24.85546875" style="95" customWidth="1"/>
    <col min="8196" max="8196" width="18.85546875" style="95" customWidth="1"/>
    <col min="8197" max="8197" width="15.42578125" style="95" customWidth="1"/>
    <col min="8198" max="8199" width="19.140625" style="95" customWidth="1"/>
    <col min="8200" max="8202" width="0" style="95" hidden="1" customWidth="1"/>
    <col min="8203" max="8205" width="13" style="95" customWidth="1"/>
    <col min="8206" max="8211" width="0" style="95" hidden="1" customWidth="1"/>
    <col min="8212" max="8444" width="9.140625" style="95"/>
    <col min="8445" max="8445" width="10.42578125" style="95" customWidth="1"/>
    <col min="8446" max="8446" width="0" style="95" hidden="1" customWidth="1"/>
    <col min="8447" max="8447" width="17.42578125" style="95" customWidth="1"/>
    <col min="8448" max="8448" width="20.7109375" style="95" customWidth="1"/>
    <col min="8449" max="8449" width="17.7109375" style="95" customWidth="1"/>
    <col min="8450" max="8450" width="25.85546875" style="95" customWidth="1"/>
    <col min="8451" max="8451" width="24.85546875" style="95" customWidth="1"/>
    <col min="8452" max="8452" width="18.85546875" style="95" customWidth="1"/>
    <col min="8453" max="8453" width="15.42578125" style="95" customWidth="1"/>
    <col min="8454" max="8455" width="19.140625" style="95" customWidth="1"/>
    <col min="8456" max="8458" width="0" style="95" hidden="1" customWidth="1"/>
    <col min="8459" max="8461" width="13" style="95" customWidth="1"/>
    <col min="8462" max="8467" width="0" style="95" hidden="1" customWidth="1"/>
    <col min="8468" max="8700" width="9.140625" style="95"/>
    <col min="8701" max="8701" width="10.42578125" style="95" customWidth="1"/>
    <col min="8702" max="8702" width="0" style="95" hidden="1" customWidth="1"/>
    <col min="8703" max="8703" width="17.42578125" style="95" customWidth="1"/>
    <col min="8704" max="8704" width="20.7109375" style="95" customWidth="1"/>
    <col min="8705" max="8705" width="17.7109375" style="95" customWidth="1"/>
    <col min="8706" max="8706" width="25.85546875" style="95" customWidth="1"/>
    <col min="8707" max="8707" width="24.85546875" style="95" customWidth="1"/>
    <col min="8708" max="8708" width="18.85546875" style="95" customWidth="1"/>
    <col min="8709" max="8709" width="15.42578125" style="95" customWidth="1"/>
    <col min="8710" max="8711" width="19.140625" style="95" customWidth="1"/>
    <col min="8712" max="8714" width="0" style="95" hidden="1" customWidth="1"/>
    <col min="8715" max="8717" width="13" style="95" customWidth="1"/>
    <col min="8718" max="8723" width="0" style="95" hidden="1" customWidth="1"/>
    <col min="8724" max="8956" width="9.140625" style="95"/>
    <col min="8957" max="8957" width="10.42578125" style="95" customWidth="1"/>
    <col min="8958" max="8958" width="0" style="95" hidden="1" customWidth="1"/>
    <col min="8959" max="8959" width="17.42578125" style="95" customWidth="1"/>
    <col min="8960" max="8960" width="20.7109375" style="95" customWidth="1"/>
    <col min="8961" max="8961" width="17.7109375" style="95" customWidth="1"/>
    <col min="8962" max="8962" width="25.85546875" style="95" customWidth="1"/>
    <col min="8963" max="8963" width="24.85546875" style="95" customWidth="1"/>
    <col min="8964" max="8964" width="18.85546875" style="95" customWidth="1"/>
    <col min="8965" max="8965" width="15.42578125" style="95" customWidth="1"/>
    <col min="8966" max="8967" width="19.140625" style="95" customWidth="1"/>
    <col min="8968" max="8970" width="0" style="95" hidden="1" customWidth="1"/>
    <col min="8971" max="8973" width="13" style="95" customWidth="1"/>
    <col min="8974" max="8979" width="0" style="95" hidden="1" customWidth="1"/>
    <col min="8980" max="9212" width="9.140625" style="95"/>
    <col min="9213" max="9213" width="10.42578125" style="95" customWidth="1"/>
    <col min="9214" max="9214" width="0" style="95" hidden="1" customWidth="1"/>
    <col min="9215" max="9215" width="17.42578125" style="95" customWidth="1"/>
    <col min="9216" max="9216" width="20.7109375" style="95" customWidth="1"/>
    <col min="9217" max="9217" width="17.7109375" style="95" customWidth="1"/>
    <col min="9218" max="9218" width="25.85546875" style="95" customWidth="1"/>
    <col min="9219" max="9219" width="24.85546875" style="95" customWidth="1"/>
    <col min="9220" max="9220" width="18.85546875" style="95" customWidth="1"/>
    <col min="9221" max="9221" width="15.42578125" style="95" customWidth="1"/>
    <col min="9222" max="9223" width="19.140625" style="95" customWidth="1"/>
    <col min="9224" max="9226" width="0" style="95" hidden="1" customWidth="1"/>
    <col min="9227" max="9229" width="13" style="95" customWidth="1"/>
    <col min="9230" max="9235" width="0" style="95" hidden="1" customWidth="1"/>
    <col min="9236" max="9468" width="9.140625" style="95"/>
    <col min="9469" max="9469" width="10.42578125" style="95" customWidth="1"/>
    <col min="9470" max="9470" width="0" style="95" hidden="1" customWidth="1"/>
    <col min="9471" max="9471" width="17.42578125" style="95" customWidth="1"/>
    <col min="9472" max="9472" width="20.7109375" style="95" customWidth="1"/>
    <col min="9473" max="9473" width="17.7109375" style="95" customWidth="1"/>
    <col min="9474" max="9474" width="25.85546875" style="95" customWidth="1"/>
    <col min="9475" max="9475" width="24.85546875" style="95" customWidth="1"/>
    <col min="9476" max="9476" width="18.85546875" style="95" customWidth="1"/>
    <col min="9477" max="9477" width="15.42578125" style="95" customWidth="1"/>
    <col min="9478" max="9479" width="19.140625" style="95" customWidth="1"/>
    <col min="9480" max="9482" width="0" style="95" hidden="1" customWidth="1"/>
    <col min="9483" max="9485" width="13" style="95" customWidth="1"/>
    <col min="9486" max="9491" width="0" style="95" hidden="1" customWidth="1"/>
    <col min="9492" max="9724" width="9.140625" style="95"/>
    <col min="9725" max="9725" width="10.42578125" style="95" customWidth="1"/>
    <col min="9726" max="9726" width="0" style="95" hidden="1" customWidth="1"/>
    <col min="9727" max="9727" width="17.42578125" style="95" customWidth="1"/>
    <col min="9728" max="9728" width="20.7109375" style="95" customWidth="1"/>
    <col min="9729" max="9729" width="17.7109375" style="95" customWidth="1"/>
    <col min="9730" max="9730" width="25.85546875" style="95" customWidth="1"/>
    <col min="9731" max="9731" width="24.85546875" style="95" customWidth="1"/>
    <col min="9732" max="9732" width="18.85546875" style="95" customWidth="1"/>
    <col min="9733" max="9733" width="15.42578125" style="95" customWidth="1"/>
    <col min="9734" max="9735" width="19.140625" style="95" customWidth="1"/>
    <col min="9736" max="9738" width="0" style="95" hidden="1" customWidth="1"/>
    <col min="9739" max="9741" width="13" style="95" customWidth="1"/>
    <col min="9742" max="9747" width="0" style="95" hidden="1" customWidth="1"/>
    <col min="9748" max="9980" width="9.140625" style="95"/>
    <col min="9981" max="9981" width="10.42578125" style="95" customWidth="1"/>
    <col min="9982" max="9982" width="0" style="95" hidden="1" customWidth="1"/>
    <col min="9983" max="9983" width="17.42578125" style="95" customWidth="1"/>
    <col min="9984" max="9984" width="20.7109375" style="95" customWidth="1"/>
    <col min="9985" max="9985" width="17.7109375" style="95" customWidth="1"/>
    <col min="9986" max="9986" width="25.85546875" style="95" customWidth="1"/>
    <col min="9987" max="9987" width="24.85546875" style="95" customWidth="1"/>
    <col min="9988" max="9988" width="18.85546875" style="95" customWidth="1"/>
    <col min="9989" max="9989" width="15.42578125" style="95" customWidth="1"/>
    <col min="9990" max="9991" width="19.140625" style="95" customWidth="1"/>
    <col min="9992" max="9994" width="0" style="95" hidden="1" customWidth="1"/>
    <col min="9995" max="9997" width="13" style="95" customWidth="1"/>
    <col min="9998" max="10003" width="0" style="95" hidden="1" customWidth="1"/>
    <col min="10004" max="10236" width="9.140625" style="95"/>
    <col min="10237" max="10237" width="10.42578125" style="95" customWidth="1"/>
    <col min="10238" max="10238" width="0" style="95" hidden="1" customWidth="1"/>
    <col min="10239" max="10239" width="17.42578125" style="95" customWidth="1"/>
    <col min="10240" max="10240" width="20.7109375" style="95" customWidth="1"/>
    <col min="10241" max="10241" width="17.7109375" style="95" customWidth="1"/>
    <col min="10242" max="10242" width="25.85546875" style="95" customWidth="1"/>
    <col min="10243" max="10243" width="24.85546875" style="95" customWidth="1"/>
    <col min="10244" max="10244" width="18.85546875" style="95" customWidth="1"/>
    <col min="10245" max="10245" width="15.42578125" style="95" customWidth="1"/>
    <col min="10246" max="10247" width="19.140625" style="95" customWidth="1"/>
    <col min="10248" max="10250" width="0" style="95" hidden="1" customWidth="1"/>
    <col min="10251" max="10253" width="13" style="95" customWidth="1"/>
    <col min="10254" max="10259" width="0" style="95" hidden="1" customWidth="1"/>
    <col min="10260" max="10492" width="9.140625" style="95"/>
    <col min="10493" max="10493" width="10.42578125" style="95" customWidth="1"/>
    <col min="10494" max="10494" width="0" style="95" hidden="1" customWidth="1"/>
    <col min="10495" max="10495" width="17.42578125" style="95" customWidth="1"/>
    <col min="10496" max="10496" width="20.7109375" style="95" customWidth="1"/>
    <col min="10497" max="10497" width="17.7109375" style="95" customWidth="1"/>
    <col min="10498" max="10498" width="25.85546875" style="95" customWidth="1"/>
    <col min="10499" max="10499" width="24.85546875" style="95" customWidth="1"/>
    <col min="10500" max="10500" width="18.85546875" style="95" customWidth="1"/>
    <col min="10501" max="10501" width="15.42578125" style="95" customWidth="1"/>
    <col min="10502" max="10503" width="19.140625" style="95" customWidth="1"/>
    <col min="10504" max="10506" width="0" style="95" hidden="1" customWidth="1"/>
    <col min="10507" max="10509" width="13" style="95" customWidth="1"/>
    <col min="10510" max="10515" width="0" style="95" hidden="1" customWidth="1"/>
    <col min="10516" max="10748" width="9.140625" style="95"/>
    <col min="10749" max="10749" width="10.42578125" style="95" customWidth="1"/>
    <col min="10750" max="10750" width="0" style="95" hidden="1" customWidth="1"/>
    <col min="10751" max="10751" width="17.42578125" style="95" customWidth="1"/>
    <col min="10752" max="10752" width="20.7109375" style="95" customWidth="1"/>
    <col min="10753" max="10753" width="17.7109375" style="95" customWidth="1"/>
    <col min="10754" max="10754" width="25.85546875" style="95" customWidth="1"/>
    <col min="10755" max="10755" width="24.85546875" style="95" customWidth="1"/>
    <col min="10756" max="10756" width="18.85546875" style="95" customWidth="1"/>
    <col min="10757" max="10757" width="15.42578125" style="95" customWidth="1"/>
    <col min="10758" max="10759" width="19.140625" style="95" customWidth="1"/>
    <col min="10760" max="10762" width="0" style="95" hidden="1" customWidth="1"/>
    <col min="10763" max="10765" width="13" style="95" customWidth="1"/>
    <col min="10766" max="10771" width="0" style="95" hidden="1" customWidth="1"/>
    <col min="10772" max="11004" width="9.140625" style="95"/>
    <col min="11005" max="11005" width="10.42578125" style="95" customWidth="1"/>
    <col min="11006" max="11006" width="0" style="95" hidden="1" customWidth="1"/>
    <col min="11007" max="11007" width="17.42578125" style="95" customWidth="1"/>
    <col min="11008" max="11008" width="20.7109375" style="95" customWidth="1"/>
    <col min="11009" max="11009" width="17.7109375" style="95" customWidth="1"/>
    <col min="11010" max="11010" width="25.85546875" style="95" customWidth="1"/>
    <col min="11011" max="11011" width="24.85546875" style="95" customWidth="1"/>
    <col min="11012" max="11012" width="18.85546875" style="95" customWidth="1"/>
    <col min="11013" max="11013" width="15.42578125" style="95" customWidth="1"/>
    <col min="11014" max="11015" width="19.140625" style="95" customWidth="1"/>
    <col min="11016" max="11018" width="0" style="95" hidden="1" customWidth="1"/>
    <col min="11019" max="11021" width="13" style="95" customWidth="1"/>
    <col min="11022" max="11027" width="0" style="95" hidden="1" customWidth="1"/>
    <col min="11028" max="11260" width="9.140625" style="95"/>
    <col min="11261" max="11261" width="10.42578125" style="95" customWidth="1"/>
    <col min="11262" max="11262" width="0" style="95" hidden="1" customWidth="1"/>
    <col min="11263" max="11263" width="17.42578125" style="95" customWidth="1"/>
    <col min="11264" max="11264" width="20.7109375" style="95" customWidth="1"/>
    <col min="11265" max="11265" width="17.7109375" style="95" customWidth="1"/>
    <col min="11266" max="11266" width="25.85546875" style="95" customWidth="1"/>
    <col min="11267" max="11267" width="24.85546875" style="95" customWidth="1"/>
    <col min="11268" max="11268" width="18.85546875" style="95" customWidth="1"/>
    <col min="11269" max="11269" width="15.42578125" style="95" customWidth="1"/>
    <col min="11270" max="11271" width="19.140625" style="95" customWidth="1"/>
    <col min="11272" max="11274" width="0" style="95" hidden="1" customWidth="1"/>
    <col min="11275" max="11277" width="13" style="95" customWidth="1"/>
    <col min="11278" max="11283" width="0" style="95" hidden="1" customWidth="1"/>
    <col min="11284" max="11516" width="9.140625" style="95"/>
    <col min="11517" max="11517" width="10.42578125" style="95" customWidth="1"/>
    <col min="11518" max="11518" width="0" style="95" hidden="1" customWidth="1"/>
    <col min="11519" max="11519" width="17.42578125" style="95" customWidth="1"/>
    <col min="11520" max="11520" width="20.7109375" style="95" customWidth="1"/>
    <col min="11521" max="11521" width="17.7109375" style="95" customWidth="1"/>
    <col min="11522" max="11522" width="25.85546875" style="95" customWidth="1"/>
    <col min="11523" max="11523" width="24.85546875" style="95" customWidth="1"/>
    <col min="11524" max="11524" width="18.85546875" style="95" customWidth="1"/>
    <col min="11525" max="11525" width="15.42578125" style="95" customWidth="1"/>
    <col min="11526" max="11527" width="19.140625" style="95" customWidth="1"/>
    <col min="11528" max="11530" width="0" style="95" hidden="1" customWidth="1"/>
    <col min="11531" max="11533" width="13" style="95" customWidth="1"/>
    <col min="11534" max="11539" width="0" style="95" hidden="1" customWidth="1"/>
    <col min="11540" max="11772" width="9.140625" style="95"/>
    <col min="11773" max="11773" width="10.42578125" style="95" customWidth="1"/>
    <col min="11774" max="11774" width="0" style="95" hidden="1" customWidth="1"/>
    <col min="11775" max="11775" width="17.42578125" style="95" customWidth="1"/>
    <col min="11776" max="11776" width="20.7109375" style="95" customWidth="1"/>
    <col min="11777" max="11777" width="17.7109375" style="95" customWidth="1"/>
    <col min="11778" max="11778" width="25.85546875" style="95" customWidth="1"/>
    <col min="11779" max="11779" width="24.85546875" style="95" customWidth="1"/>
    <col min="11780" max="11780" width="18.85546875" style="95" customWidth="1"/>
    <col min="11781" max="11781" width="15.42578125" style="95" customWidth="1"/>
    <col min="11782" max="11783" width="19.140625" style="95" customWidth="1"/>
    <col min="11784" max="11786" width="0" style="95" hidden="1" customWidth="1"/>
    <col min="11787" max="11789" width="13" style="95" customWidth="1"/>
    <col min="11790" max="11795" width="0" style="95" hidden="1" customWidth="1"/>
    <col min="11796" max="12028" width="9.140625" style="95"/>
    <col min="12029" max="12029" width="10.42578125" style="95" customWidth="1"/>
    <col min="12030" max="12030" width="0" style="95" hidden="1" customWidth="1"/>
    <col min="12031" max="12031" width="17.42578125" style="95" customWidth="1"/>
    <col min="12032" max="12032" width="20.7109375" style="95" customWidth="1"/>
    <col min="12033" max="12033" width="17.7109375" style="95" customWidth="1"/>
    <col min="12034" max="12034" width="25.85546875" style="95" customWidth="1"/>
    <col min="12035" max="12035" width="24.85546875" style="95" customWidth="1"/>
    <col min="12036" max="12036" width="18.85546875" style="95" customWidth="1"/>
    <col min="12037" max="12037" width="15.42578125" style="95" customWidth="1"/>
    <col min="12038" max="12039" width="19.140625" style="95" customWidth="1"/>
    <col min="12040" max="12042" width="0" style="95" hidden="1" customWidth="1"/>
    <col min="12043" max="12045" width="13" style="95" customWidth="1"/>
    <col min="12046" max="12051" width="0" style="95" hidden="1" customWidth="1"/>
    <col min="12052" max="12284" width="9.140625" style="95"/>
    <col min="12285" max="12285" width="10.42578125" style="95" customWidth="1"/>
    <col min="12286" max="12286" width="0" style="95" hidden="1" customWidth="1"/>
    <col min="12287" max="12287" width="17.42578125" style="95" customWidth="1"/>
    <col min="12288" max="12288" width="20.7109375" style="95" customWidth="1"/>
    <col min="12289" max="12289" width="17.7109375" style="95" customWidth="1"/>
    <col min="12290" max="12290" width="25.85546875" style="95" customWidth="1"/>
    <col min="12291" max="12291" width="24.85546875" style="95" customWidth="1"/>
    <col min="12292" max="12292" width="18.85546875" style="95" customWidth="1"/>
    <col min="12293" max="12293" width="15.42578125" style="95" customWidth="1"/>
    <col min="12294" max="12295" width="19.140625" style="95" customWidth="1"/>
    <col min="12296" max="12298" width="0" style="95" hidden="1" customWidth="1"/>
    <col min="12299" max="12301" width="13" style="95" customWidth="1"/>
    <col min="12302" max="12307" width="0" style="95" hidden="1" customWidth="1"/>
    <col min="12308" max="12540" width="9.140625" style="95"/>
    <col min="12541" max="12541" width="10.42578125" style="95" customWidth="1"/>
    <col min="12542" max="12542" width="0" style="95" hidden="1" customWidth="1"/>
    <col min="12543" max="12543" width="17.42578125" style="95" customWidth="1"/>
    <col min="12544" max="12544" width="20.7109375" style="95" customWidth="1"/>
    <col min="12545" max="12545" width="17.7109375" style="95" customWidth="1"/>
    <col min="12546" max="12546" width="25.85546875" style="95" customWidth="1"/>
    <col min="12547" max="12547" width="24.85546875" style="95" customWidth="1"/>
    <col min="12548" max="12548" width="18.85546875" style="95" customWidth="1"/>
    <col min="12549" max="12549" width="15.42578125" style="95" customWidth="1"/>
    <col min="12550" max="12551" width="19.140625" style="95" customWidth="1"/>
    <col min="12552" max="12554" width="0" style="95" hidden="1" customWidth="1"/>
    <col min="12555" max="12557" width="13" style="95" customWidth="1"/>
    <col min="12558" max="12563" width="0" style="95" hidden="1" customWidth="1"/>
    <col min="12564" max="12796" width="9.140625" style="95"/>
    <col min="12797" max="12797" width="10.42578125" style="95" customWidth="1"/>
    <col min="12798" max="12798" width="0" style="95" hidden="1" customWidth="1"/>
    <col min="12799" max="12799" width="17.42578125" style="95" customWidth="1"/>
    <col min="12800" max="12800" width="20.7109375" style="95" customWidth="1"/>
    <col min="12801" max="12801" width="17.7109375" style="95" customWidth="1"/>
    <col min="12802" max="12802" width="25.85546875" style="95" customWidth="1"/>
    <col min="12803" max="12803" width="24.85546875" style="95" customWidth="1"/>
    <col min="12804" max="12804" width="18.85546875" style="95" customWidth="1"/>
    <col min="12805" max="12805" width="15.42578125" style="95" customWidth="1"/>
    <col min="12806" max="12807" width="19.140625" style="95" customWidth="1"/>
    <col min="12808" max="12810" width="0" style="95" hidden="1" customWidth="1"/>
    <col min="12811" max="12813" width="13" style="95" customWidth="1"/>
    <col min="12814" max="12819" width="0" style="95" hidden="1" customWidth="1"/>
    <col min="12820" max="13052" width="9.140625" style="95"/>
    <col min="13053" max="13053" width="10.42578125" style="95" customWidth="1"/>
    <col min="13054" max="13054" width="0" style="95" hidden="1" customWidth="1"/>
    <col min="13055" max="13055" width="17.42578125" style="95" customWidth="1"/>
    <col min="13056" max="13056" width="20.7109375" style="95" customWidth="1"/>
    <col min="13057" max="13057" width="17.7109375" style="95" customWidth="1"/>
    <col min="13058" max="13058" width="25.85546875" style="95" customWidth="1"/>
    <col min="13059" max="13059" width="24.85546875" style="95" customWidth="1"/>
    <col min="13060" max="13060" width="18.85546875" style="95" customWidth="1"/>
    <col min="13061" max="13061" width="15.42578125" style="95" customWidth="1"/>
    <col min="13062" max="13063" width="19.140625" style="95" customWidth="1"/>
    <col min="13064" max="13066" width="0" style="95" hidden="1" customWidth="1"/>
    <col min="13067" max="13069" width="13" style="95" customWidth="1"/>
    <col min="13070" max="13075" width="0" style="95" hidden="1" customWidth="1"/>
    <col min="13076" max="13308" width="9.140625" style="95"/>
    <col min="13309" max="13309" width="10.42578125" style="95" customWidth="1"/>
    <col min="13310" max="13310" width="0" style="95" hidden="1" customWidth="1"/>
    <col min="13311" max="13311" width="17.42578125" style="95" customWidth="1"/>
    <col min="13312" max="13312" width="20.7109375" style="95" customWidth="1"/>
    <col min="13313" max="13313" width="17.7109375" style="95" customWidth="1"/>
    <col min="13314" max="13314" width="25.85546875" style="95" customWidth="1"/>
    <col min="13315" max="13315" width="24.85546875" style="95" customWidth="1"/>
    <col min="13316" max="13316" width="18.85546875" style="95" customWidth="1"/>
    <col min="13317" max="13317" width="15.42578125" style="95" customWidth="1"/>
    <col min="13318" max="13319" width="19.140625" style="95" customWidth="1"/>
    <col min="13320" max="13322" width="0" style="95" hidden="1" customWidth="1"/>
    <col min="13323" max="13325" width="13" style="95" customWidth="1"/>
    <col min="13326" max="13331" width="0" style="95" hidden="1" customWidth="1"/>
    <col min="13332" max="13564" width="9.140625" style="95"/>
    <col min="13565" max="13565" width="10.42578125" style="95" customWidth="1"/>
    <col min="13566" max="13566" width="0" style="95" hidden="1" customWidth="1"/>
    <col min="13567" max="13567" width="17.42578125" style="95" customWidth="1"/>
    <col min="13568" max="13568" width="20.7109375" style="95" customWidth="1"/>
    <col min="13569" max="13569" width="17.7109375" style="95" customWidth="1"/>
    <col min="13570" max="13570" width="25.85546875" style="95" customWidth="1"/>
    <col min="13571" max="13571" width="24.85546875" style="95" customWidth="1"/>
    <col min="13572" max="13572" width="18.85546875" style="95" customWidth="1"/>
    <col min="13573" max="13573" width="15.42578125" style="95" customWidth="1"/>
    <col min="13574" max="13575" width="19.140625" style="95" customWidth="1"/>
    <col min="13576" max="13578" width="0" style="95" hidden="1" customWidth="1"/>
    <col min="13579" max="13581" width="13" style="95" customWidth="1"/>
    <col min="13582" max="13587" width="0" style="95" hidden="1" customWidth="1"/>
    <col min="13588" max="13820" width="9.140625" style="95"/>
    <col min="13821" max="13821" width="10.42578125" style="95" customWidth="1"/>
    <col min="13822" max="13822" width="0" style="95" hidden="1" customWidth="1"/>
    <col min="13823" max="13823" width="17.42578125" style="95" customWidth="1"/>
    <col min="13824" max="13824" width="20.7109375" style="95" customWidth="1"/>
    <col min="13825" max="13825" width="17.7109375" style="95" customWidth="1"/>
    <col min="13826" max="13826" width="25.85546875" style="95" customWidth="1"/>
    <col min="13827" max="13827" width="24.85546875" style="95" customWidth="1"/>
    <col min="13828" max="13828" width="18.85546875" style="95" customWidth="1"/>
    <col min="13829" max="13829" width="15.42578125" style="95" customWidth="1"/>
    <col min="13830" max="13831" width="19.140625" style="95" customWidth="1"/>
    <col min="13832" max="13834" width="0" style="95" hidden="1" customWidth="1"/>
    <col min="13835" max="13837" width="13" style="95" customWidth="1"/>
    <col min="13838" max="13843" width="0" style="95" hidden="1" customWidth="1"/>
    <col min="13844" max="14076" width="9.140625" style="95"/>
    <col min="14077" max="14077" width="10.42578125" style="95" customWidth="1"/>
    <col min="14078" max="14078" width="0" style="95" hidden="1" customWidth="1"/>
    <col min="14079" max="14079" width="17.42578125" style="95" customWidth="1"/>
    <col min="14080" max="14080" width="20.7109375" style="95" customWidth="1"/>
    <col min="14081" max="14081" width="17.7109375" style="95" customWidth="1"/>
    <col min="14082" max="14082" width="25.85546875" style="95" customWidth="1"/>
    <col min="14083" max="14083" width="24.85546875" style="95" customWidth="1"/>
    <col min="14084" max="14084" width="18.85546875" style="95" customWidth="1"/>
    <col min="14085" max="14085" width="15.42578125" style="95" customWidth="1"/>
    <col min="14086" max="14087" width="19.140625" style="95" customWidth="1"/>
    <col min="14088" max="14090" width="0" style="95" hidden="1" customWidth="1"/>
    <col min="14091" max="14093" width="13" style="95" customWidth="1"/>
    <col min="14094" max="14099" width="0" style="95" hidden="1" customWidth="1"/>
    <col min="14100" max="14332" width="9.140625" style="95"/>
    <col min="14333" max="14333" width="10.42578125" style="95" customWidth="1"/>
    <col min="14334" max="14334" width="0" style="95" hidden="1" customWidth="1"/>
    <col min="14335" max="14335" width="17.42578125" style="95" customWidth="1"/>
    <col min="14336" max="14336" width="20.7109375" style="95" customWidth="1"/>
    <col min="14337" max="14337" width="17.7109375" style="95" customWidth="1"/>
    <col min="14338" max="14338" width="25.85546875" style="95" customWidth="1"/>
    <col min="14339" max="14339" width="24.85546875" style="95" customWidth="1"/>
    <col min="14340" max="14340" width="18.85546875" style="95" customWidth="1"/>
    <col min="14341" max="14341" width="15.42578125" style="95" customWidth="1"/>
    <col min="14342" max="14343" width="19.140625" style="95" customWidth="1"/>
    <col min="14344" max="14346" width="0" style="95" hidden="1" customWidth="1"/>
    <col min="14347" max="14349" width="13" style="95" customWidth="1"/>
    <col min="14350" max="14355" width="0" style="95" hidden="1" customWidth="1"/>
    <col min="14356" max="14588" width="9.140625" style="95"/>
    <col min="14589" max="14589" width="10.42578125" style="95" customWidth="1"/>
    <col min="14590" max="14590" width="0" style="95" hidden="1" customWidth="1"/>
    <col min="14591" max="14591" width="17.42578125" style="95" customWidth="1"/>
    <col min="14592" max="14592" width="20.7109375" style="95" customWidth="1"/>
    <col min="14593" max="14593" width="17.7109375" style="95" customWidth="1"/>
    <col min="14594" max="14594" width="25.85546875" style="95" customWidth="1"/>
    <col min="14595" max="14595" width="24.85546875" style="95" customWidth="1"/>
    <col min="14596" max="14596" width="18.85546875" style="95" customWidth="1"/>
    <col min="14597" max="14597" width="15.42578125" style="95" customWidth="1"/>
    <col min="14598" max="14599" width="19.140625" style="95" customWidth="1"/>
    <col min="14600" max="14602" width="0" style="95" hidden="1" customWidth="1"/>
    <col min="14603" max="14605" width="13" style="95" customWidth="1"/>
    <col min="14606" max="14611" width="0" style="95" hidden="1" customWidth="1"/>
    <col min="14612" max="14844" width="9.140625" style="95"/>
    <col min="14845" max="14845" width="10.42578125" style="95" customWidth="1"/>
    <col min="14846" max="14846" width="0" style="95" hidden="1" customWidth="1"/>
    <col min="14847" max="14847" width="17.42578125" style="95" customWidth="1"/>
    <col min="14848" max="14848" width="20.7109375" style="95" customWidth="1"/>
    <col min="14849" max="14849" width="17.7109375" style="95" customWidth="1"/>
    <col min="14850" max="14850" width="25.85546875" style="95" customWidth="1"/>
    <col min="14851" max="14851" width="24.85546875" style="95" customWidth="1"/>
    <col min="14852" max="14852" width="18.85546875" style="95" customWidth="1"/>
    <col min="14853" max="14853" width="15.42578125" style="95" customWidth="1"/>
    <col min="14854" max="14855" width="19.140625" style="95" customWidth="1"/>
    <col min="14856" max="14858" width="0" style="95" hidden="1" customWidth="1"/>
    <col min="14859" max="14861" width="13" style="95" customWidth="1"/>
    <col min="14862" max="14867" width="0" style="95" hidden="1" customWidth="1"/>
    <col min="14868" max="15100" width="9.140625" style="95"/>
    <col min="15101" max="15101" width="10.42578125" style="95" customWidth="1"/>
    <col min="15102" max="15102" width="0" style="95" hidden="1" customWidth="1"/>
    <col min="15103" max="15103" width="17.42578125" style="95" customWidth="1"/>
    <col min="15104" max="15104" width="20.7109375" style="95" customWidth="1"/>
    <col min="15105" max="15105" width="17.7109375" style="95" customWidth="1"/>
    <col min="15106" max="15106" width="25.85546875" style="95" customWidth="1"/>
    <col min="15107" max="15107" width="24.85546875" style="95" customWidth="1"/>
    <col min="15108" max="15108" width="18.85546875" style="95" customWidth="1"/>
    <col min="15109" max="15109" width="15.42578125" style="95" customWidth="1"/>
    <col min="15110" max="15111" width="19.140625" style="95" customWidth="1"/>
    <col min="15112" max="15114" width="0" style="95" hidden="1" customWidth="1"/>
    <col min="15115" max="15117" width="13" style="95" customWidth="1"/>
    <col min="15118" max="15123" width="0" style="95" hidden="1" customWidth="1"/>
    <col min="15124" max="15356" width="9.140625" style="95"/>
    <col min="15357" max="15357" width="10.42578125" style="95" customWidth="1"/>
    <col min="15358" max="15358" width="0" style="95" hidden="1" customWidth="1"/>
    <col min="15359" max="15359" width="17.42578125" style="95" customWidth="1"/>
    <col min="15360" max="15360" width="20.7109375" style="95" customWidth="1"/>
    <col min="15361" max="15361" width="17.7109375" style="95" customWidth="1"/>
    <col min="15362" max="15362" width="25.85546875" style="95" customWidth="1"/>
    <col min="15363" max="15363" width="24.85546875" style="95" customWidth="1"/>
    <col min="15364" max="15364" width="18.85546875" style="95" customWidth="1"/>
    <col min="15365" max="15365" width="15.42578125" style="95" customWidth="1"/>
    <col min="15366" max="15367" width="19.140625" style="95" customWidth="1"/>
    <col min="15368" max="15370" width="0" style="95" hidden="1" customWidth="1"/>
    <col min="15371" max="15373" width="13" style="95" customWidth="1"/>
    <col min="15374" max="15379" width="0" style="95" hidden="1" customWidth="1"/>
    <col min="15380" max="15612" width="9.140625" style="95"/>
    <col min="15613" max="15613" width="10.42578125" style="95" customWidth="1"/>
    <col min="15614" max="15614" width="0" style="95" hidden="1" customWidth="1"/>
    <col min="15615" max="15615" width="17.42578125" style="95" customWidth="1"/>
    <col min="15616" max="15616" width="20.7109375" style="95" customWidth="1"/>
    <col min="15617" max="15617" width="17.7109375" style="95" customWidth="1"/>
    <col min="15618" max="15618" width="25.85546875" style="95" customWidth="1"/>
    <col min="15619" max="15619" width="24.85546875" style="95" customWidth="1"/>
    <col min="15620" max="15620" width="18.85546875" style="95" customWidth="1"/>
    <col min="15621" max="15621" width="15.42578125" style="95" customWidth="1"/>
    <col min="15622" max="15623" width="19.140625" style="95" customWidth="1"/>
    <col min="15624" max="15626" width="0" style="95" hidden="1" customWidth="1"/>
    <col min="15627" max="15629" width="13" style="95" customWidth="1"/>
    <col min="15630" max="15635" width="0" style="95" hidden="1" customWidth="1"/>
    <col min="15636" max="15868" width="9.140625" style="95"/>
    <col min="15869" max="15869" width="10.42578125" style="95" customWidth="1"/>
    <col min="15870" max="15870" width="0" style="95" hidden="1" customWidth="1"/>
    <col min="15871" max="15871" width="17.42578125" style="95" customWidth="1"/>
    <col min="15872" max="15872" width="20.7109375" style="95" customWidth="1"/>
    <col min="15873" max="15873" width="17.7109375" style="95" customWidth="1"/>
    <col min="15874" max="15874" width="25.85546875" style="95" customWidth="1"/>
    <col min="15875" max="15875" width="24.85546875" style="95" customWidth="1"/>
    <col min="15876" max="15876" width="18.85546875" style="95" customWidth="1"/>
    <col min="15877" max="15877" width="15.42578125" style="95" customWidth="1"/>
    <col min="15878" max="15879" width="19.140625" style="95" customWidth="1"/>
    <col min="15880" max="15882" width="0" style="95" hidden="1" customWidth="1"/>
    <col min="15883" max="15885" width="13" style="95" customWidth="1"/>
    <col min="15886" max="15891" width="0" style="95" hidden="1" customWidth="1"/>
    <col min="15892" max="16124" width="9.140625" style="95"/>
    <col min="16125" max="16125" width="10.42578125" style="95" customWidth="1"/>
    <col min="16126" max="16126" width="0" style="95" hidden="1" customWidth="1"/>
    <col min="16127" max="16127" width="17.42578125" style="95" customWidth="1"/>
    <col min="16128" max="16128" width="20.7109375" style="95" customWidth="1"/>
    <col min="16129" max="16129" width="17.7109375" style="95" customWidth="1"/>
    <col min="16130" max="16130" width="25.85546875" style="95" customWidth="1"/>
    <col min="16131" max="16131" width="24.85546875" style="95" customWidth="1"/>
    <col min="16132" max="16132" width="18.85546875" style="95" customWidth="1"/>
    <col min="16133" max="16133" width="15.42578125" style="95" customWidth="1"/>
    <col min="16134" max="16135" width="19.140625" style="95" customWidth="1"/>
    <col min="16136" max="16138" width="0" style="95" hidden="1" customWidth="1"/>
    <col min="16139" max="16141" width="13" style="95" customWidth="1"/>
    <col min="16142" max="16147" width="0" style="95" hidden="1" customWidth="1"/>
    <col min="16148" max="16384" width="9.140625" style="95"/>
  </cols>
  <sheetData>
    <row r="1" spans="1:16" s="149" customFormat="1" x14ac:dyDescent="0.2">
      <c r="A1" s="184" t="s">
        <v>269</v>
      </c>
      <c r="B1" s="184"/>
      <c r="C1" s="184"/>
      <c r="D1" s="184"/>
      <c r="E1" s="184"/>
      <c r="F1" s="184"/>
      <c r="G1" s="184"/>
      <c r="H1" s="184"/>
      <c r="I1" s="184"/>
      <c r="J1" s="184"/>
      <c r="K1" s="114"/>
      <c r="L1" s="114"/>
      <c r="M1" s="114"/>
      <c r="N1" s="114"/>
    </row>
    <row r="2" spans="1:16" s="149" customFormat="1" x14ac:dyDescent="0.2">
      <c r="A2" s="185" t="s">
        <v>168</v>
      </c>
      <c r="B2" s="185"/>
      <c r="C2" s="185"/>
      <c r="D2" s="185"/>
      <c r="E2" s="185"/>
      <c r="F2" s="185"/>
      <c r="G2" s="185"/>
      <c r="H2" s="185"/>
      <c r="I2" s="185"/>
      <c r="J2" s="185"/>
      <c r="K2" s="114"/>
      <c r="L2" s="114"/>
      <c r="M2" s="114"/>
      <c r="N2" s="114"/>
    </row>
    <row r="3" spans="1:16" s="149" customFormat="1" x14ac:dyDescent="0.2">
      <c r="A3" s="185" t="s">
        <v>169</v>
      </c>
      <c r="B3" s="185"/>
      <c r="C3" s="185"/>
      <c r="D3" s="185"/>
      <c r="E3" s="185"/>
      <c r="F3" s="185"/>
      <c r="G3" s="185"/>
      <c r="H3" s="185"/>
      <c r="I3" s="185"/>
      <c r="J3" s="185"/>
      <c r="K3" s="114"/>
      <c r="L3" s="114"/>
      <c r="M3" s="114"/>
      <c r="N3" s="114"/>
    </row>
    <row r="4" spans="1:16" s="149" customFormat="1" x14ac:dyDescent="0.2">
      <c r="A4" s="185" t="s">
        <v>282</v>
      </c>
      <c r="B4" s="185"/>
      <c r="C4" s="185"/>
      <c r="D4" s="185"/>
      <c r="E4" s="185"/>
      <c r="F4" s="185"/>
      <c r="G4" s="185"/>
      <c r="H4" s="185"/>
      <c r="I4" s="185"/>
      <c r="J4" s="185"/>
      <c r="K4" s="114"/>
      <c r="L4" s="114"/>
      <c r="M4" s="114"/>
      <c r="N4" s="114"/>
    </row>
    <row r="6" spans="1:16" ht="12.75" customHeight="1" x14ac:dyDescent="0.2">
      <c r="A6" s="186" t="s">
        <v>237</v>
      </c>
      <c r="B6" s="174" t="s">
        <v>99</v>
      </c>
      <c r="C6" s="189" t="s">
        <v>238</v>
      </c>
      <c r="D6" s="174" t="s">
        <v>239</v>
      </c>
      <c r="E6" s="174"/>
      <c r="F6" s="174"/>
      <c r="G6" s="174"/>
      <c r="H6" s="174"/>
      <c r="I6" s="175" t="s">
        <v>240</v>
      </c>
      <c r="J6" s="192" t="s">
        <v>241</v>
      </c>
      <c r="K6" s="170" t="s">
        <v>284</v>
      </c>
      <c r="L6" s="97"/>
      <c r="M6" s="195" t="s">
        <v>285</v>
      </c>
      <c r="P6" s="170" t="s">
        <v>283</v>
      </c>
    </row>
    <row r="7" spans="1:16" ht="38.25" x14ac:dyDescent="0.2">
      <c r="A7" s="187"/>
      <c r="B7" s="174"/>
      <c r="C7" s="190"/>
      <c r="D7" s="174" t="s">
        <v>242</v>
      </c>
      <c r="E7" s="174"/>
      <c r="F7" s="174"/>
      <c r="G7" s="174"/>
      <c r="H7" s="174" t="s">
        <v>82</v>
      </c>
      <c r="I7" s="176"/>
      <c r="J7" s="193"/>
      <c r="K7" s="170"/>
      <c r="L7" s="97" t="s">
        <v>286</v>
      </c>
      <c r="M7" s="195"/>
      <c r="P7" s="170"/>
    </row>
    <row r="8" spans="1:16" x14ac:dyDescent="0.2">
      <c r="A8" s="187"/>
      <c r="B8" s="174"/>
      <c r="C8" s="190"/>
      <c r="D8" s="174" t="s">
        <v>243</v>
      </c>
      <c r="E8" s="174" t="s">
        <v>244</v>
      </c>
      <c r="F8" s="174"/>
      <c r="G8" s="174"/>
      <c r="H8" s="174"/>
      <c r="I8" s="176"/>
      <c r="J8" s="193"/>
      <c r="K8" s="170"/>
      <c r="L8" s="97"/>
      <c r="M8" s="195"/>
      <c r="P8" s="170"/>
    </row>
    <row r="9" spans="1:16" x14ac:dyDescent="0.2">
      <c r="A9" s="187"/>
      <c r="B9" s="174"/>
      <c r="C9" s="190"/>
      <c r="D9" s="174"/>
      <c r="E9" s="115" t="s">
        <v>87</v>
      </c>
      <c r="F9" s="116" t="s">
        <v>245</v>
      </c>
      <c r="G9" s="116" t="s">
        <v>246</v>
      </c>
      <c r="H9" s="174"/>
      <c r="I9" s="176"/>
      <c r="J9" s="193"/>
      <c r="K9" s="170"/>
      <c r="L9" s="97"/>
      <c r="M9" s="195"/>
      <c r="P9" s="170"/>
    </row>
    <row r="10" spans="1:16" x14ac:dyDescent="0.2">
      <c r="A10" s="188"/>
      <c r="B10" s="174"/>
      <c r="C10" s="191"/>
      <c r="D10" s="116" t="s">
        <v>247</v>
      </c>
      <c r="E10" s="115" t="s">
        <v>248</v>
      </c>
      <c r="F10" s="116" t="s">
        <v>249</v>
      </c>
      <c r="G10" s="116" t="s">
        <v>250</v>
      </c>
      <c r="H10" s="116" t="s">
        <v>251</v>
      </c>
      <c r="I10" s="177"/>
      <c r="J10" s="194"/>
      <c r="K10" s="170"/>
      <c r="L10" s="97"/>
      <c r="M10" s="195"/>
      <c r="P10" s="170"/>
    </row>
    <row r="11" spans="1:16" x14ac:dyDescent="0.2">
      <c r="A11" s="95" t="s">
        <v>252</v>
      </c>
      <c r="B11" s="95" t="s">
        <v>253</v>
      </c>
      <c r="C11" s="95">
        <v>1997123</v>
      </c>
      <c r="D11" s="95">
        <v>222777</v>
      </c>
      <c r="E11" s="96">
        <v>73513</v>
      </c>
      <c r="F11" s="96">
        <v>-1046</v>
      </c>
      <c r="G11" s="96">
        <v>24733</v>
      </c>
      <c r="H11" s="96">
        <v>319977</v>
      </c>
      <c r="I11" s="96" t="s">
        <v>104</v>
      </c>
      <c r="J11" s="117">
        <v>2317100</v>
      </c>
      <c r="K11" s="103">
        <f t="shared" ref="K11:K33" si="0">E11/C11</f>
        <v>3.6809450394392332E-2</v>
      </c>
      <c r="L11" s="103">
        <f t="shared" ref="L11:L33" si="1">SUM(E11,G11)/C11</f>
        <v>4.9193765231285207E-2</v>
      </c>
      <c r="M11" s="103">
        <f t="shared" ref="M11:M33" si="2">F11/C11</f>
        <v>-5.237534192936539E-4</v>
      </c>
      <c r="P11" s="103"/>
    </row>
    <row r="12" spans="1:16" x14ac:dyDescent="0.2">
      <c r="A12" s="95" t="s">
        <v>208</v>
      </c>
      <c r="B12" s="95" t="s">
        <v>253</v>
      </c>
      <c r="C12" s="95">
        <v>2317100</v>
      </c>
      <c r="D12" s="95">
        <v>139357</v>
      </c>
      <c r="E12" s="96">
        <v>-24251</v>
      </c>
      <c r="F12" s="96">
        <v>10787</v>
      </c>
      <c r="G12" s="96">
        <v>-33640</v>
      </c>
      <c r="H12" s="96">
        <v>92253</v>
      </c>
      <c r="I12" s="96" t="s">
        <v>104</v>
      </c>
      <c r="J12" s="117">
        <v>2409353</v>
      </c>
      <c r="K12" s="103">
        <f t="shared" si="0"/>
        <v>-1.0466099866212076E-2</v>
      </c>
      <c r="L12" s="103">
        <f t="shared" si="1"/>
        <v>-2.4984247550817833E-2</v>
      </c>
      <c r="M12" s="103">
        <f t="shared" si="2"/>
        <v>4.6553882007682014E-3</v>
      </c>
      <c r="N12" s="118">
        <f t="shared" ref="N12:N41" si="3">K12*100</f>
        <v>-1.0466099866212075</v>
      </c>
      <c r="P12" s="103" t="e">
        <f>#REF!/C11</f>
        <v>#REF!</v>
      </c>
    </row>
    <row r="13" spans="1:16" x14ac:dyDescent="0.2">
      <c r="A13" s="95" t="s">
        <v>254</v>
      </c>
      <c r="B13" s="95" t="s">
        <v>253</v>
      </c>
      <c r="C13" s="95">
        <v>2409353</v>
      </c>
      <c r="D13" s="95">
        <v>108222</v>
      </c>
      <c r="E13" s="96">
        <v>70550</v>
      </c>
      <c r="F13" s="96">
        <v>-2599</v>
      </c>
      <c r="G13" s="96">
        <v>-7316</v>
      </c>
      <c r="H13" s="96">
        <v>168857</v>
      </c>
      <c r="I13" s="96" t="s">
        <v>104</v>
      </c>
      <c r="J13" s="117">
        <v>2578210</v>
      </c>
      <c r="K13" s="103">
        <f t="shared" si="0"/>
        <v>2.9281720030232182E-2</v>
      </c>
      <c r="L13" s="103">
        <f t="shared" si="1"/>
        <v>2.6245220189818595E-2</v>
      </c>
      <c r="M13" s="103">
        <f t="shared" si="2"/>
        <v>-1.0787128328642586E-3</v>
      </c>
      <c r="N13" s="118">
        <f t="shared" si="3"/>
        <v>2.9281720030232181</v>
      </c>
      <c r="P13" s="103" t="e">
        <f>#REF!/C12</f>
        <v>#REF!</v>
      </c>
    </row>
    <row r="14" spans="1:16" x14ac:dyDescent="0.2">
      <c r="A14" s="95" t="s">
        <v>210</v>
      </c>
      <c r="B14" s="95" t="s">
        <v>253</v>
      </c>
      <c r="C14" s="95">
        <v>2578210</v>
      </c>
      <c r="D14" s="95">
        <v>168349</v>
      </c>
      <c r="E14" s="96">
        <v>31782</v>
      </c>
      <c r="F14" s="96">
        <v>-9139</v>
      </c>
      <c r="G14" s="96">
        <v>-26485</v>
      </c>
      <c r="H14" s="96">
        <v>164507</v>
      </c>
      <c r="I14" s="96" t="s">
        <v>104</v>
      </c>
      <c r="J14" s="117">
        <v>2742717</v>
      </c>
      <c r="K14" s="103">
        <f t="shared" si="0"/>
        <v>1.2327157213725803E-2</v>
      </c>
      <c r="L14" s="103">
        <f t="shared" si="1"/>
        <v>2.0545262022876338E-3</v>
      </c>
      <c r="M14" s="103">
        <f t="shared" si="2"/>
        <v>-3.5447073744962589E-3</v>
      </c>
      <c r="N14" s="118">
        <f t="shared" si="3"/>
        <v>1.2327157213725803</v>
      </c>
      <c r="P14" s="103" t="e">
        <f>#REF!/C13</f>
        <v>#REF!</v>
      </c>
    </row>
    <row r="15" spans="1:16" x14ac:dyDescent="0.2">
      <c r="A15" s="95" t="s">
        <v>255</v>
      </c>
      <c r="B15" s="95" t="s">
        <v>253</v>
      </c>
      <c r="C15" s="95">
        <v>2742717</v>
      </c>
      <c r="D15" s="95">
        <v>279759</v>
      </c>
      <c r="E15" s="96">
        <v>39372</v>
      </c>
      <c r="F15" s="96">
        <v>-8009</v>
      </c>
      <c r="G15" s="96">
        <v>-15731</v>
      </c>
      <c r="H15" s="96">
        <v>295391</v>
      </c>
      <c r="I15" s="96" t="s">
        <v>104</v>
      </c>
      <c r="J15" s="117">
        <v>3038108</v>
      </c>
      <c r="K15" s="103">
        <f t="shared" si="0"/>
        <v>1.435510845632269E-2</v>
      </c>
      <c r="L15" s="103">
        <f t="shared" si="1"/>
        <v>8.6195549887210388E-3</v>
      </c>
      <c r="M15" s="103">
        <f t="shared" si="2"/>
        <v>-2.9200971153786554E-3</v>
      </c>
      <c r="N15" s="118">
        <f t="shared" si="3"/>
        <v>1.4355108456322689</v>
      </c>
      <c r="P15" s="103" t="e">
        <f>#REF!/C14</f>
        <v>#REF!</v>
      </c>
    </row>
    <row r="16" spans="1:16" x14ac:dyDescent="0.2">
      <c r="A16" s="95" t="s">
        <v>212</v>
      </c>
      <c r="B16" s="95" t="s">
        <v>253</v>
      </c>
      <c r="C16" s="95">
        <v>3038108</v>
      </c>
      <c r="D16" s="95">
        <v>303174</v>
      </c>
      <c r="E16" s="96">
        <v>-72919</v>
      </c>
      <c r="F16" s="96">
        <v>13024</v>
      </c>
      <c r="G16" s="96">
        <v>4189</v>
      </c>
      <c r="H16" s="96">
        <v>247468</v>
      </c>
      <c r="I16" s="96" t="s">
        <v>104</v>
      </c>
      <c r="J16" s="117">
        <v>3285576</v>
      </c>
      <c r="K16" s="103">
        <f t="shared" si="0"/>
        <v>-2.4001450902996206E-2</v>
      </c>
      <c r="L16" s="103">
        <f t="shared" si="1"/>
        <v>-2.2622632243488382E-2</v>
      </c>
      <c r="M16" s="103">
        <f t="shared" si="2"/>
        <v>4.2868785441465542E-3</v>
      </c>
      <c r="N16" s="118">
        <f t="shared" si="3"/>
        <v>-2.4001450902996204</v>
      </c>
      <c r="P16" s="103" t="e">
        <f>#REF!/C15</f>
        <v>#REF!</v>
      </c>
    </row>
    <row r="17" spans="1:18" x14ac:dyDescent="0.2">
      <c r="A17" s="95" t="s">
        <v>256</v>
      </c>
      <c r="B17" s="95" t="s">
        <v>253</v>
      </c>
      <c r="C17" s="95">
        <v>3285576</v>
      </c>
      <c r="D17" s="95">
        <v>435102</v>
      </c>
      <c r="E17" s="96">
        <v>198226</v>
      </c>
      <c r="F17" s="96">
        <v>12016</v>
      </c>
      <c r="G17" s="96">
        <v>-14454</v>
      </c>
      <c r="H17" s="96">
        <v>630890</v>
      </c>
      <c r="I17" s="96" t="s">
        <v>104</v>
      </c>
      <c r="J17" s="117">
        <v>3916466</v>
      </c>
      <c r="K17" s="103">
        <f t="shared" si="0"/>
        <v>6.0332191372228186E-2</v>
      </c>
      <c r="L17" s="103">
        <f t="shared" si="1"/>
        <v>5.5932962743823304E-2</v>
      </c>
      <c r="M17" s="103">
        <f t="shared" si="2"/>
        <v>3.6571973985687744E-3</v>
      </c>
      <c r="N17" s="118">
        <f t="shared" si="3"/>
        <v>6.0332191372228188</v>
      </c>
      <c r="P17" s="103" t="e">
        <f>#REF!/C16</f>
        <v>#REF!</v>
      </c>
      <c r="Q17" s="95" t="s">
        <v>256</v>
      </c>
    </row>
    <row r="18" spans="1:18" x14ac:dyDescent="0.2">
      <c r="A18" s="95" t="s">
        <v>214</v>
      </c>
      <c r="B18" s="95" t="s">
        <v>253</v>
      </c>
      <c r="C18" s="95">
        <v>3916466</v>
      </c>
      <c r="D18" s="95">
        <v>547885</v>
      </c>
      <c r="E18" s="96">
        <v>87144</v>
      </c>
      <c r="F18" s="96">
        <v>-9100</v>
      </c>
      <c r="G18" s="96">
        <v>-46750</v>
      </c>
      <c r="H18" s="96">
        <v>579179</v>
      </c>
      <c r="I18" s="96" t="s">
        <v>104</v>
      </c>
      <c r="J18" s="117">
        <v>4495645</v>
      </c>
      <c r="K18" s="103">
        <f t="shared" si="0"/>
        <v>2.2250671906764927E-2</v>
      </c>
      <c r="L18" s="103">
        <f t="shared" si="1"/>
        <v>1.0313890124413182E-2</v>
      </c>
      <c r="M18" s="103">
        <f t="shared" si="2"/>
        <v>-2.3235232988107137E-3</v>
      </c>
      <c r="N18" s="118">
        <f t="shared" si="3"/>
        <v>2.2250671906764925</v>
      </c>
      <c r="P18" s="103" t="e">
        <f>#REF!/C17</f>
        <v>#REF!</v>
      </c>
      <c r="Q18" s="95" t="s">
        <v>214</v>
      </c>
    </row>
    <row r="19" spans="1:18" x14ac:dyDescent="0.2">
      <c r="A19" s="95" t="s">
        <v>257</v>
      </c>
      <c r="B19" s="95" t="s">
        <v>253</v>
      </c>
      <c r="C19" s="95">
        <v>4495645</v>
      </c>
      <c r="D19" s="95">
        <v>704452</v>
      </c>
      <c r="E19" s="96">
        <v>240988</v>
      </c>
      <c r="F19" s="96">
        <v>-27943</v>
      </c>
      <c r="G19" s="96">
        <v>-59062</v>
      </c>
      <c r="H19" s="96">
        <v>858435</v>
      </c>
      <c r="I19" s="96" t="s">
        <v>104</v>
      </c>
      <c r="J19" s="117">
        <v>5354080</v>
      </c>
      <c r="K19" s="103">
        <f t="shared" si="0"/>
        <v>5.3604766390584667E-2</v>
      </c>
      <c r="L19" s="103">
        <f t="shared" si="1"/>
        <v>4.0467163221295274E-2</v>
      </c>
      <c r="M19" s="103">
        <f t="shared" si="2"/>
        <v>-6.2155708468973865E-3</v>
      </c>
      <c r="N19" s="118">
        <f t="shared" si="3"/>
        <v>5.3604766390584668</v>
      </c>
      <c r="P19" s="103" t="e">
        <f>#REF!/C18</f>
        <v>#REF!</v>
      </c>
      <c r="Q19" s="95" t="s">
        <v>257</v>
      </c>
    </row>
    <row r="20" spans="1:18" x14ac:dyDescent="0.2">
      <c r="A20" s="95" t="s">
        <v>216</v>
      </c>
      <c r="B20" s="95" t="s">
        <v>253</v>
      </c>
      <c r="C20" s="95">
        <v>5354080</v>
      </c>
      <c r="D20" s="95">
        <v>420794</v>
      </c>
      <c r="E20" s="96">
        <v>284522</v>
      </c>
      <c r="F20" s="96">
        <v>11112</v>
      </c>
      <c r="G20" s="96">
        <v>-116599</v>
      </c>
      <c r="H20" s="96">
        <v>599829</v>
      </c>
      <c r="I20" s="96" t="s">
        <v>104</v>
      </c>
      <c r="J20" s="117">
        <v>5953909</v>
      </c>
      <c r="K20" s="103">
        <f t="shared" si="0"/>
        <v>5.3141155903535249E-2</v>
      </c>
      <c r="L20" s="103">
        <f t="shared" si="1"/>
        <v>3.1363558258374918E-2</v>
      </c>
      <c r="M20" s="103">
        <f t="shared" si="2"/>
        <v>2.0754265905627112E-3</v>
      </c>
      <c r="N20" s="118">
        <f t="shared" si="3"/>
        <v>5.3141155903535253</v>
      </c>
      <c r="P20" s="103" t="e">
        <f>#REF!/C19</f>
        <v>#REF!</v>
      </c>
      <c r="Q20" s="95" t="s">
        <v>216</v>
      </c>
    </row>
    <row r="21" spans="1:18" x14ac:dyDescent="0.2">
      <c r="A21" s="95" t="s">
        <v>258</v>
      </c>
      <c r="B21" s="95" t="s">
        <v>253</v>
      </c>
      <c r="C21" s="95">
        <v>5953909</v>
      </c>
      <c r="D21" s="95">
        <v>742210</v>
      </c>
      <c r="E21" s="96">
        <v>129940</v>
      </c>
      <c r="F21" s="96">
        <v>-5760</v>
      </c>
      <c r="G21" s="96">
        <v>-114837</v>
      </c>
      <c r="H21" s="96">
        <v>751553</v>
      </c>
      <c r="I21" s="96" t="s">
        <v>104</v>
      </c>
      <c r="J21" s="117">
        <v>6705462</v>
      </c>
      <c r="K21" s="103">
        <f t="shared" si="0"/>
        <v>2.1824317435822416E-2</v>
      </c>
      <c r="L21" s="103">
        <f t="shared" si="1"/>
        <v>2.5366528107836381E-3</v>
      </c>
      <c r="M21" s="103">
        <f t="shared" si="2"/>
        <v>-9.6743164868660241E-4</v>
      </c>
      <c r="N21" s="118">
        <f t="shared" si="3"/>
        <v>2.1824317435822413</v>
      </c>
      <c r="P21" s="103" t="e">
        <f>#REF!/C20</f>
        <v>#REF!</v>
      </c>
      <c r="Q21" s="95" t="s">
        <v>258</v>
      </c>
    </row>
    <row r="22" spans="1:18" x14ac:dyDescent="0.2">
      <c r="A22" s="95" t="s">
        <v>218</v>
      </c>
      <c r="B22" s="95" t="s">
        <v>253</v>
      </c>
      <c r="C22" s="95">
        <v>6705462</v>
      </c>
      <c r="D22" s="95">
        <v>1038224</v>
      </c>
      <c r="E22" s="96">
        <v>-95360</v>
      </c>
      <c r="F22" s="96">
        <v>-30386</v>
      </c>
      <c r="G22" s="96">
        <v>-42141</v>
      </c>
      <c r="H22" s="96">
        <v>870337</v>
      </c>
      <c r="I22" s="96" t="s">
        <v>104</v>
      </c>
      <c r="J22" s="117">
        <v>7575799</v>
      </c>
      <c r="K22" s="103">
        <f t="shared" si="0"/>
        <v>-1.4221242324540799E-2</v>
      </c>
      <c r="L22" s="103">
        <f t="shared" si="1"/>
        <v>-2.0505820478887212E-2</v>
      </c>
      <c r="M22" s="103">
        <f t="shared" si="2"/>
        <v>-4.5315296693948905E-3</v>
      </c>
      <c r="N22" s="118">
        <f t="shared" si="3"/>
        <v>-1.4221242324540799</v>
      </c>
      <c r="P22" s="103" t="e">
        <f>#REF!/C21</f>
        <v>#REF!</v>
      </c>
      <c r="Q22" s="95" t="s">
        <v>218</v>
      </c>
    </row>
    <row r="23" spans="1:18" ht="15" x14ac:dyDescent="0.25">
      <c r="A23" s="95" t="s">
        <v>259</v>
      </c>
      <c r="B23" s="95" t="s">
        <v>253</v>
      </c>
      <c r="C23" s="95">
        <v>7575799</v>
      </c>
      <c r="D23" s="95">
        <v>782870</v>
      </c>
      <c r="E23" s="96">
        <v>-142786</v>
      </c>
      <c r="F23" s="96">
        <v>-19209</v>
      </c>
      <c r="G23" s="96">
        <v>-12961</v>
      </c>
      <c r="H23" s="96">
        <v>607914</v>
      </c>
      <c r="I23" s="96" t="s">
        <v>104</v>
      </c>
      <c r="J23" s="117">
        <v>8183713</v>
      </c>
      <c r="K23" s="103">
        <f t="shared" si="0"/>
        <v>-1.8847648941055589E-2</v>
      </c>
      <c r="L23" s="103">
        <f t="shared" si="1"/>
        <v>-2.0558491586168008E-2</v>
      </c>
      <c r="M23" s="103">
        <f t="shared" si="2"/>
        <v>-2.5355741354806272E-3</v>
      </c>
      <c r="N23" s="118">
        <f t="shared" si="3"/>
        <v>-1.884764894105559</v>
      </c>
      <c r="P23" s="103" t="e">
        <f>#REF!/C22</f>
        <v>#REF!</v>
      </c>
      <c r="Q23" s="95" t="s">
        <v>259</v>
      </c>
      <c r="R23" s="107">
        <v>-4.5999750640333965E-2</v>
      </c>
    </row>
    <row r="24" spans="1:18" ht="15" x14ac:dyDescent="0.25">
      <c r="A24" s="95" t="s">
        <v>220</v>
      </c>
      <c r="B24" s="95" t="s">
        <v>253</v>
      </c>
      <c r="C24" s="95">
        <v>8183713</v>
      </c>
      <c r="D24" s="95">
        <v>795161</v>
      </c>
      <c r="E24" s="96">
        <v>-259353</v>
      </c>
      <c r="F24" s="96">
        <v>36599</v>
      </c>
      <c r="G24" s="96">
        <v>-62410</v>
      </c>
      <c r="H24" s="96">
        <v>509997</v>
      </c>
      <c r="I24" s="96" t="s">
        <v>104</v>
      </c>
      <c r="J24" s="117">
        <v>8693710</v>
      </c>
      <c r="K24" s="103">
        <f t="shared" si="0"/>
        <v>-3.1691360633003623E-2</v>
      </c>
      <c r="L24" s="103">
        <f t="shared" si="1"/>
        <v>-3.9317483396595167E-2</v>
      </c>
      <c r="M24" s="103">
        <f t="shared" si="2"/>
        <v>4.4721754049781562E-3</v>
      </c>
      <c r="N24" s="118">
        <f t="shared" si="3"/>
        <v>-3.1691360633003622</v>
      </c>
      <c r="P24" s="103" t="e">
        <f>#REF!/C23</f>
        <v>#REF!</v>
      </c>
      <c r="Q24" s="95" t="s">
        <v>220</v>
      </c>
      <c r="R24" s="107">
        <v>-4.5999750640333965E-2</v>
      </c>
    </row>
    <row r="25" spans="1:18" ht="15" x14ac:dyDescent="0.25">
      <c r="A25" s="95" t="s">
        <v>260</v>
      </c>
      <c r="B25" s="95" t="s">
        <v>253</v>
      </c>
      <c r="C25" s="95">
        <v>8693710</v>
      </c>
      <c r="D25" s="95">
        <v>858303</v>
      </c>
      <c r="E25" s="96">
        <v>405683</v>
      </c>
      <c r="F25" s="96">
        <v>72047</v>
      </c>
      <c r="G25" s="96">
        <v>-297863</v>
      </c>
      <c r="H25" s="96">
        <v>1038170</v>
      </c>
      <c r="I25" s="96" t="s">
        <v>104</v>
      </c>
      <c r="J25" s="117">
        <v>9731880</v>
      </c>
      <c r="K25" s="103">
        <f t="shared" si="0"/>
        <v>4.6663967397118145E-2</v>
      </c>
      <c r="L25" s="103">
        <f t="shared" si="1"/>
        <v>1.2402070002335022E-2</v>
      </c>
      <c r="M25" s="103">
        <f t="shared" si="2"/>
        <v>8.2872559586183569E-3</v>
      </c>
      <c r="N25" s="118">
        <f t="shared" si="3"/>
        <v>4.6663967397118142</v>
      </c>
      <c r="P25" s="103" t="e">
        <f>#REF!/C24</f>
        <v>#REF!</v>
      </c>
      <c r="Q25" s="95" t="s">
        <v>260</v>
      </c>
      <c r="R25" s="107">
        <v>9.2474072043932681E-2</v>
      </c>
    </row>
    <row r="26" spans="1:18" ht="15" x14ac:dyDescent="0.25">
      <c r="A26" s="95" t="s">
        <v>222</v>
      </c>
      <c r="B26" s="95" t="s">
        <v>253</v>
      </c>
      <c r="C26" s="95">
        <v>9731880</v>
      </c>
      <c r="D26" s="95">
        <v>1533203</v>
      </c>
      <c r="E26" s="96">
        <v>194739</v>
      </c>
      <c r="F26" s="96">
        <v>42057</v>
      </c>
      <c r="G26" s="96">
        <v>91781</v>
      </c>
      <c r="H26" s="96">
        <v>1861780</v>
      </c>
      <c r="I26" s="96" t="s">
        <v>104</v>
      </c>
      <c r="J26" s="117">
        <v>11593660</v>
      </c>
      <c r="K26" s="103">
        <f t="shared" si="0"/>
        <v>2.0010419363987224E-2</v>
      </c>
      <c r="L26" s="103">
        <f t="shared" si="1"/>
        <v>2.9441382343390998E-2</v>
      </c>
      <c r="M26" s="103">
        <f t="shared" si="2"/>
        <v>4.3215699330447967E-3</v>
      </c>
      <c r="N26" s="118">
        <f t="shared" si="3"/>
        <v>2.0010419363987224</v>
      </c>
      <c r="P26" s="103" t="e">
        <f>#REF!/C25</f>
        <v>#REF!</v>
      </c>
      <c r="Q26" s="95" t="s">
        <v>222</v>
      </c>
      <c r="R26" s="107">
        <v>6.5076704903697755E-2</v>
      </c>
    </row>
    <row r="27" spans="1:18" ht="15" x14ac:dyDescent="0.25">
      <c r="A27" s="95" t="s">
        <v>261</v>
      </c>
      <c r="B27" s="95" t="s">
        <v>253</v>
      </c>
      <c r="C27" s="95">
        <v>11593660</v>
      </c>
      <c r="D27" s="95">
        <v>1247347</v>
      </c>
      <c r="E27" s="96">
        <v>1091</v>
      </c>
      <c r="F27" s="96">
        <v>-52407</v>
      </c>
      <c r="G27" s="96">
        <v>1104010</v>
      </c>
      <c r="H27" s="96">
        <v>2300041</v>
      </c>
      <c r="I27" s="96" t="s">
        <v>104</v>
      </c>
      <c r="J27" s="117">
        <v>13893701</v>
      </c>
      <c r="K27" s="103">
        <f t="shared" si="0"/>
        <v>9.4103156380297509E-5</v>
      </c>
      <c r="L27" s="103">
        <f t="shared" si="1"/>
        <v>9.5319424582056056E-2</v>
      </c>
      <c r="M27" s="103">
        <f t="shared" si="2"/>
        <v>-4.5203154137692493E-3</v>
      </c>
      <c r="N27" s="118">
        <f t="shared" si="3"/>
        <v>9.4103156380297513E-3</v>
      </c>
      <c r="P27" s="103" t="e">
        <f>#REF!/C26</f>
        <v>#REF!</v>
      </c>
      <c r="Q27" s="95" t="s">
        <v>261</v>
      </c>
      <c r="R27" s="107">
        <v>-1.1993705829849214E-3</v>
      </c>
    </row>
    <row r="28" spans="1:18" ht="15" x14ac:dyDescent="0.25">
      <c r="A28" s="95" t="s">
        <v>224</v>
      </c>
      <c r="B28" s="95" t="s">
        <v>253</v>
      </c>
      <c r="C28" s="95">
        <v>13893701</v>
      </c>
      <c r="D28" s="95">
        <v>2065169</v>
      </c>
      <c r="E28" s="96">
        <v>336631</v>
      </c>
      <c r="F28" s="96">
        <v>47308</v>
      </c>
      <c r="G28" s="96">
        <v>229936</v>
      </c>
      <c r="H28" s="96">
        <v>2679044</v>
      </c>
      <c r="I28" s="96">
        <v>47045</v>
      </c>
      <c r="J28" s="117">
        <v>16619790</v>
      </c>
      <c r="K28" s="103">
        <f t="shared" si="0"/>
        <v>2.4229037316982709E-2</v>
      </c>
      <c r="L28" s="103">
        <f t="shared" si="1"/>
        <v>4.0778695323873744E-2</v>
      </c>
      <c r="M28" s="103">
        <f t="shared" si="2"/>
        <v>3.4049962641343728E-3</v>
      </c>
      <c r="N28" s="118">
        <f t="shared" si="3"/>
        <v>2.4229037316982711</v>
      </c>
      <c r="P28" s="103" t="e">
        <f>#REF!/C27</f>
        <v>#REF!</v>
      </c>
      <c r="Q28" s="95" t="s">
        <v>224</v>
      </c>
      <c r="R28" s="107">
        <v>0.13868491865897936</v>
      </c>
    </row>
    <row r="29" spans="1:18" ht="15" x14ac:dyDescent="0.25">
      <c r="A29" s="95" t="s">
        <v>262</v>
      </c>
      <c r="B29" s="95" t="s">
        <v>253</v>
      </c>
      <c r="C29" s="95">
        <v>16619790</v>
      </c>
      <c r="D29" s="95">
        <v>2064638</v>
      </c>
      <c r="E29" s="96">
        <v>243353</v>
      </c>
      <c r="F29" s="96">
        <v>83368</v>
      </c>
      <c r="G29" s="96">
        <v>-124169</v>
      </c>
      <c r="H29" s="96">
        <v>2267190</v>
      </c>
      <c r="I29" s="96">
        <v>1308701</v>
      </c>
      <c r="J29" s="117">
        <v>20195681</v>
      </c>
      <c r="K29" s="103">
        <f t="shared" si="0"/>
        <v>1.4642363110484549E-2</v>
      </c>
      <c r="L29" s="103">
        <f t="shared" si="1"/>
        <v>7.1712097445274584E-3</v>
      </c>
      <c r="M29" s="103">
        <f t="shared" si="2"/>
        <v>5.0161885318647228E-3</v>
      </c>
      <c r="N29" s="118">
        <f t="shared" si="3"/>
        <v>1.4642363110484549</v>
      </c>
      <c r="P29" s="103" t="e">
        <f>#REF!/C28</f>
        <v>#REF!</v>
      </c>
      <c r="Q29" s="95" t="s">
        <v>262</v>
      </c>
      <c r="R29" s="107">
        <v>5.834407218588674E-2</v>
      </c>
    </row>
    <row r="30" spans="1:18" ht="15" x14ac:dyDescent="0.25">
      <c r="A30" s="95" t="s">
        <v>226</v>
      </c>
      <c r="B30" s="95" t="s">
        <v>253</v>
      </c>
      <c r="C30" s="95">
        <v>20195681</v>
      </c>
      <c r="D30" s="95">
        <v>431409</v>
      </c>
      <c r="E30" s="96">
        <v>-1318521</v>
      </c>
      <c r="F30" s="96">
        <v>-100399</v>
      </c>
      <c r="G30" s="96">
        <v>36750</v>
      </c>
      <c r="H30" s="96">
        <v>-950761</v>
      </c>
      <c r="I30" s="96">
        <v>3479955</v>
      </c>
      <c r="J30" s="117">
        <v>22724875</v>
      </c>
      <c r="K30" s="103">
        <f t="shared" si="0"/>
        <v>-6.5287276026988153E-2</v>
      </c>
      <c r="L30" s="103">
        <f t="shared" si="1"/>
        <v>-6.3467580023669423E-2</v>
      </c>
      <c r="M30" s="103">
        <f t="shared" si="2"/>
        <v>-4.9713104499917579E-3</v>
      </c>
      <c r="N30" s="118">
        <f t="shared" si="3"/>
        <v>-6.5287276026988152</v>
      </c>
      <c r="P30" s="103" t="e">
        <f>#REF!/C29</f>
        <v>#REF!</v>
      </c>
      <c r="Q30" s="95" t="s">
        <v>226</v>
      </c>
      <c r="R30" s="107">
        <v>-9.2812997653110643E-2</v>
      </c>
    </row>
    <row r="31" spans="1:18" ht="15" x14ac:dyDescent="0.25">
      <c r="A31" s="95" t="s">
        <v>263</v>
      </c>
      <c r="B31" s="95" t="s">
        <v>253</v>
      </c>
      <c r="C31" s="95">
        <v>22724875</v>
      </c>
      <c r="D31" s="95">
        <v>315004</v>
      </c>
      <c r="E31" s="96">
        <v>544106</v>
      </c>
      <c r="F31" s="96">
        <v>90704</v>
      </c>
      <c r="G31" s="96">
        <v>-236655</v>
      </c>
      <c r="H31" s="96">
        <v>713159</v>
      </c>
      <c r="I31" s="96">
        <v>-2604371</v>
      </c>
      <c r="J31" s="117">
        <v>20833663</v>
      </c>
      <c r="K31" s="103">
        <f t="shared" si="0"/>
        <v>2.3943190006545691E-2</v>
      </c>
      <c r="L31" s="103">
        <f t="shared" si="1"/>
        <v>1.3529271338126172E-2</v>
      </c>
      <c r="M31" s="103">
        <f t="shared" si="2"/>
        <v>3.9913970923932474E-3</v>
      </c>
      <c r="N31" s="118">
        <f t="shared" si="3"/>
        <v>2.3943190006545692</v>
      </c>
      <c r="P31" s="103" t="e">
        <f>#REF!/C30</f>
        <v>#REF!</v>
      </c>
      <c r="Q31" s="95" t="s">
        <v>263</v>
      </c>
      <c r="R31" s="107">
        <v>5.3466897196391167E-2</v>
      </c>
    </row>
    <row r="32" spans="1:18" ht="15" x14ac:dyDescent="0.25">
      <c r="A32" s="95" t="s">
        <v>228</v>
      </c>
      <c r="B32" s="95" t="s">
        <v>253</v>
      </c>
      <c r="C32" s="95">
        <v>20833663</v>
      </c>
      <c r="D32" s="95">
        <v>1332850</v>
      </c>
      <c r="E32" s="96">
        <v>607544</v>
      </c>
      <c r="F32" s="96">
        <v>-8030</v>
      </c>
      <c r="G32" s="96">
        <v>-140351</v>
      </c>
      <c r="H32" s="96">
        <v>1792013</v>
      </c>
      <c r="I32" s="96">
        <v>178487</v>
      </c>
      <c r="J32" s="117">
        <v>22804163</v>
      </c>
      <c r="K32" s="103">
        <f t="shared" si="0"/>
        <v>2.9161650546041758E-2</v>
      </c>
      <c r="L32" s="103">
        <f t="shared" si="1"/>
        <v>2.2424909148237637E-2</v>
      </c>
      <c r="M32" s="103">
        <f t="shared" si="2"/>
        <v>-3.8543390089395223E-4</v>
      </c>
      <c r="N32" s="118">
        <f t="shared" si="3"/>
        <v>2.9161650546041757</v>
      </c>
      <c r="P32" s="103" t="e">
        <f>#REF!/C31</f>
        <v>#REF!</v>
      </c>
      <c r="Q32" s="95" t="s">
        <v>228</v>
      </c>
      <c r="R32" s="107">
        <v>8.4862736467286704E-2</v>
      </c>
    </row>
    <row r="33" spans="1:18" ht="15" x14ac:dyDescent="0.25">
      <c r="A33" s="95" t="s">
        <v>264</v>
      </c>
      <c r="B33" s="95" t="s">
        <v>253</v>
      </c>
      <c r="C33" s="95">
        <v>22804163</v>
      </c>
      <c r="D33" s="95">
        <v>955728</v>
      </c>
      <c r="E33" s="96">
        <v>177304</v>
      </c>
      <c r="F33" s="96">
        <v>-5402</v>
      </c>
      <c r="G33" s="96">
        <v>242948</v>
      </c>
      <c r="H33" s="96">
        <v>1370578</v>
      </c>
      <c r="I33" s="96">
        <v>1088608</v>
      </c>
      <c r="J33" s="117">
        <v>25263349</v>
      </c>
      <c r="K33" s="103">
        <f t="shared" si="0"/>
        <v>7.7750715954801762E-3</v>
      </c>
      <c r="L33" s="103">
        <f t="shared" si="1"/>
        <v>1.842874040147845E-2</v>
      </c>
      <c r="M33" s="103">
        <f t="shared" si="2"/>
        <v>-2.3688657198249285E-4</v>
      </c>
      <c r="N33" s="118">
        <f t="shared" si="3"/>
        <v>0.77750715954801763</v>
      </c>
      <c r="P33" s="103" t="e">
        <f>#REF!/C32</f>
        <v>#REF!</v>
      </c>
      <c r="Q33" s="95" t="s">
        <v>264</v>
      </c>
      <c r="R33" s="107">
        <v>1.810611849582482E-2</v>
      </c>
    </row>
    <row r="34" spans="1:18" s="119" customFormat="1" ht="26.25" customHeight="1" x14ac:dyDescent="0.25">
      <c r="A34" s="196" t="s">
        <v>139</v>
      </c>
      <c r="B34" s="197"/>
      <c r="C34" s="197"/>
      <c r="D34" s="197"/>
      <c r="E34" s="197"/>
      <c r="F34" s="197"/>
      <c r="G34" s="197"/>
      <c r="H34" s="197"/>
      <c r="I34" s="197"/>
      <c r="J34" s="197"/>
      <c r="K34" s="120"/>
      <c r="L34" s="120"/>
      <c r="M34" s="120"/>
      <c r="N34" s="118">
        <f t="shared" si="3"/>
        <v>0</v>
      </c>
      <c r="R34" s="121"/>
    </row>
    <row r="35" spans="1:18" ht="15" x14ac:dyDescent="0.25">
      <c r="A35" s="181" t="s">
        <v>265</v>
      </c>
      <c r="B35" s="173"/>
      <c r="C35" s="173"/>
      <c r="D35" s="173"/>
      <c r="E35" s="173"/>
      <c r="F35" s="173"/>
      <c r="G35" s="173"/>
      <c r="H35" s="173"/>
      <c r="I35" s="173"/>
      <c r="J35" s="173"/>
      <c r="K35" s="122"/>
      <c r="L35" s="122"/>
      <c r="M35" s="122"/>
      <c r="N35" s="118">
        <f t="shared" si="3"/>
        <v>0</v>
      </c>
      <c r="R35" s="107"/>
    </row>
    <row r="36" spans="1:18" ht="15" x14ac:dyDescent="0.25">
      <c r="A36" s="181" t="s">
        <v>143</v>
      </c>
      <c r="B36" s="173"/>
      <c r="C36" s="173"/>
      <c r="D36" s="173"/>
      <c r="E36" s="173"/>
      <c r="F36" s="173"/>
      <c r="G36" s="173"/>
      <c r="H36" s="173"/>
      <c r="I36" s="173"/>
      <c r="J36" s="173"/>
      <c r="K36" s="123"/>
      <c r="L36" s="123"/>
      <c r="M36" s="123"/>
      <c r="N36" s="118">
        <f t="shared" si="3"/>
        <v>0</v>
      </c>
      <c r="R36" s="107"/>
    </row>
    <row r="37" spans="1:18" x14ac:dyDescent="0.2">
      <c r="A37" s="181" t="s">
        <v>235</v>
      </c>
      <c r="B37" s="173"/>
      <c r="C37" s="173"/>
      <c r="D37" s="173"/>
      <c r="E37" s="173"/>
      <c r="F37" s="173"/>
      <c r="G37" s="173"/>
      <c r="H37" s="173"/>
      <c r="I37" s="173"/>
      <c r="J37" s="173"/>
      <c r="N37" s="118">
        <f t="shared" si="3"/>
        <v>0</v>
      </c>
    </row>
    <row r="38" spans="1:18" x14ac:dyDescent="0.2">
      <c r="A38" s="181" t="s">
        <v>144</v>
      </c>
      <c r="B38" s="173"/>
      <c r="C38" s="173"/>
      <c r="D38" s="173"/>
      <c r="E38" s="173"/>
      <c r="F38" s="173"/>
      <c r="G38" s="173"/>
      <c r="H38" s="173"/>
      <c r="I38" s="173"/>
      <c r="J38" s="173"/>
      <c r="N38" s="118">
        <f t="shared" si="3"/>
        <v>0</v>
      </c>
    </row>
    <row r="39" spans="1:18" x14ac:dyDescent="0.2">
      <c r="A39" s="181" t="s">
        <v>266</v>
      </c>
      <c r="B39" s="173"/>
      <c r="C39" s="173"/>
      <c r="D39" s="173"/>
      <c r="E39" s="173"/>
      <c r="F39" s="173"/>
      <c r="G39" s="173"/>
      <c r="H39" s="173"/>
      <c r="I39" s="173"/>
      <c r="J39" s="173"/>
      <c r="N39" s="118">
        <f t="shared" si="3"/>
        <v>0</v>
      </c>
    </row>
    <row r="40" spans="1:18" x14ac:dyDescent="0.2">
      <c r="A40" s="181" t="s">
        <v>267</v>
      </c>
      <c r="B40" s="173"/>
      <c r="C40" s="173"/>
      <c r="D40" s="173"/>
      <c r="E40" s="173"/>
      <c r="F40" s="173"/>
      <c r="G40" s="173"/>
      <c r="H40" s="173"/>
      <c r="I40" s="173"/>
      <c r="J40" s="173"/>
      <c r="N40" s="118">
        <f t="shared" si="3"/>
        <v>0</v>
      </c>
    </row>
    <row r="41" spans="1:18" x14ac:dyDescent="0.2">
      <c r="A41" s="181" t="s">
        <v>268</v>
      </c>
      <c r="B41" s="173"/>
      <c r="C41" s="173"/>
      <c r="D41" s="173"/>
      <c r="E41" s="173"/>
      <c r="F41" s="173"/>
      <c r="G41" s="173"/>
      <c r="H41" s="173"/>
      <c r="I41" s="173"/>
      <c r="J41" s="173"/>
      <c r="N41" s="118">
        <f t="shared" si="3"/>
        <v>0</v>
      </c>
    </row>
  </sheetData>
  <mergeCells count="25">
    <mergeCell ref="A40:J40"/>
    <mergeCell ref="A41:J41"/>
    <mergeCell ref="A34:J34"/>
    <mergeCell ref="A35:J35"/>
    <mergeCell ref="A36:J36"/>
    <mergeCell ref="A37:J37"/>
    <mergeCell ref="A38:J38"/>
    <mergeCell ref="A39:J39"/>
    <mergeCell ref="K6:K10"/>
    <mergeCell ref="M6:M10"/>
    <mergeCell ref="P6:P10"/>
    <mergeCell ref="D7:G7"/>
    <mergeCell ref="H7:H9"/>
    <mergeCell ref="D8:D9"/>
    <mergeCell ref="E8:G8"/>
    <mergeCell ref="A1:J1"/>
    <mergeCell ref="A2:J2"/>
    <mergeCell ref="A3:J3"/>
    <mergeCell ref="A4:J4"/>
    <mergeCell ref="A6:A10"/>
    <mergeCell ref="B6:B10"/>
    <mergeCell ref="C6:C10"/>
    <mergeCell ref="D6:H6"/>
    <mergeCell ref="I6:I10"/>
    <mergeCell ref="J6:J10"/>
  </mergeCells>
  <pageMargins left="0.75" right="0.75" top="1" bottom="1" header="0.5" footer="0.5"/>
  <pageSetup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62"/>
  <sheetViews>
    <sheetView workbookViewId="0"/>
  </sheetViews>
  <sheetFormatPr defaultColWidth="36" defaultRowHeight="12.75" x14ac:dyDescent="0.2"/>
  <cols>
    <col min="1" max="7" width="13.85546875" style="67" customWidth="1"/>
    <col min="8" max="8" width="13.140625" style="67" customWidth="1"/>
    <col min="9" max="9" width="12.5703125" style="67" customWidth="1"/>
    <col min="10" max="13" width="13.140625" style="67" hidden="1" customWidth="1"/>
    <col min="14" max="14" width="13.140625" style="67" customWidth="1"/>
    <col min="15" max="22" width="13.140625" style="67" hidden="1" customWidth="1"/>
    <col min="23" max="23" width="13.140625" style="67" customWidth="1"/>
    <col min="24" max="29" width="13.140625" style="67" hidden="1" customWidth="1"/>
    <col min="30" max="31" width="14.28515625" style="67" hidden="1" customWidth="1"/>
    <col min="32" max="32" width="16.140625" style="67" customWidth="1"/>
    <col min="33" max="33" width="12.85546875" style="67" customWidth="1"/>
    <col min="34" max="16384" width="36" style="67"/>
  </cols>
  <sheetData>
    <row r="1" spans="1:58" s="94" customFormat="1" x14ac:dyDescent="0.2">
      <c r="A1" s="83" t="s">
        <v>272</v>
      </c>
      <c r="B1" s="84"/>
      <c r="C1" s="84"/>
      <c r="D1" s="84"/>
      <c r="E1" s="84"/>
      <c r="F1" s="84"/>
      <c r="G1" s="84"/>
      <c r="H1" s="84"/>
      <c r="I1" s="84"/>
      <c r="J1" s="84"/>
      <c r="K1" s="84"/>
      <c r="L1" s="84"/>
      <c r="M1" s="84"/>
      <c r="N1" s="65" t="s">
        <v>273</v>
      </c>
      <c r="O1" s="65"/>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row>
    <row r="2" spans="1:58" s="148" customFormat="1" ht="15" x14ac:dyDescent="0.25">
      <c r="A2" s="151" t="s">
        <v>168</v>
      </c>
      <c r="B2" s="152"/>
      <c r="C2" s="152"/>
      <c r="D2" s="152"/>
      <c r="E2" s="150"/>
      <c r="F2" s="150"/>
      <c r="G2" s="150"/>
      <c r="H2" s="150"/>
      <c r="I2" s="150"/>
      <c r="J2" s="150"/>
      <c r="K2" s="150"/>
      <c r="L2" s="150"/>
      <c r="M2" s="150"/>
      <c r="N2" s="153" t="s">
        <v>50</v>
      </c>
      <c r="O2" s="153"/>
      <c r="P2" s="154"/>
      <c r="Q2" s="154"/>
      <c r="R2" s="154"/>
      <c r="S2" s="154"/>
      <c r="T2" s="154"/>
      <c r="U2" s="154"/>
      <c r="V2" s="154"/>
      <c r="W2" s="154"/>
      <c r="X2" s="154"/>
      <c r="Y2" s="154"/>
      <c r="Z2" s="154"/>
      <c r="AA2" s="154"/>
      <c r="AB2" s="154"/>
      <c r="AC2" s="154"/>
      <c r="AD2" s="154"/>
      <c r="AE2" s="154"/>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c r="BE2" s="150"/>
      <c r="BF2" s="150"/>
    </row>
    <row r="3" spans="1:58" s="148" customFormat="1" ht="15" x14ac:dyDescent="0.25">
      <c r="A3" s="152" t="s">
        <v>169</v>
      </c>
      <c r="B3" s="152"/>
      <c r="C3" s="152"/>
      <c r="D3" s="152"/>
      <c r="E3" s="150"/>
      <c r="F3" s="150"/>
      <c r="G3" s="150"/>
      <c r="H3" s="150"/>
      <c r="I3" s="150"/>
      <c r="J3" s="150"/>
      <c r="K3" s="150"/>
      <c r="L3" s="150"/>
      <c r="M3" s="150"/>
      <c r="N3" s="153" t="s">
        <v>51</v>
      </c>
      <c r="O3" s="153"/>
      <c r="P3" s="154"/>
      <c r="Q3" s="154"/>
      <c r="R3" s="154"/>
      <c r="S3" s="154"/>
      <c r="T3" s="154"/>
      <c r="U3" s="154"/>
      <c r="V3" s="154"/>
      <c r="W3" s="154"/>
      <c r="X3" s="154"/>
      <c r="Y3" s="154"/>
      <c r="Z3" s="154"/>
      <c r="AA3" s="154"/>
      <c r="AB3" s="154"/>
      <c r="AC3" s="154"/>
      <c r="AD3" s="154"/>
      <c r="AE3" s="154"/>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row>
    <row r="4" spans="1:58" s="148" customFormat="1" ht="15" x14ac:dyDescent="0.25">
      <c r="A4" s="152" t="s">
        <v>170</v>
      </c>
      <c r="B4" s="152"/>
      <c r="C4" s="152"/>
      <c r="D4" s="152"/>
      <c r="E4" s="150"/>
      <c r="F4" s="150"/>
      <c r="G4" s="150"/>
      <c r="H4" s="150"/>
      <c r="I4" s="150"/>
      <c r="J4" s="150"/>
      <c r="K4" s="150"/>
      <c r="L4" s="150"/>
      <c r="M4" s="150"/>
      <c r="N4" s="153" t="s">
        <v>52</v>
      </c>
      <c r="O4" s="153"/>
      <c r="P4" s="154"/>
      <c r="Q4" s="154"/>
      <c r="R4" s="154"/>
      <c r="S4" s="154"/>
      <c r="T4" s="154"/>
      <c r="U4" s="154"/>
      <c r="V4" s="154"/>
      <c r="W4" s="154"/>
      <c r="X4" s="154"/>
      <c r="Y4" s="154"/>
      <c r="Z4" s="154"/>
      <c r="AA4" s="154"/>
      <c r="AB4" s="154"/>
      <c r="AC4" s="154"/>
      <c r="AD4" s="154"/>
      <c r="AE4" s="154"/>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row>
    <row r="5" spans="1:58" s="127" customFormat="1" ht="72" x14ac:dyDescent="0.2">
      <c r="A5" s="124" t="s">
        <v>99</v>
      </c>
      <c r="B5" s="125" t="s">
        <v>171</v>
      </c>
      <c r="C5" s="126" t="s">
        <v>172</v>
      </c>
      <c r="D5" s="125" t="s">
        <v>173</v>
      </c>
      <c r="E5" s="125" t="s">
        <v>174</v>
      </c>
      <c r="F5" s="125" t="s">
        <v>175</v>
      </c>
      <c r="G5" s="125" t="s">
        <v>176</v>
      </c>
      <c r="H5" s="125" t="s">
        <v>177</v>
      </c>
      <c r="N5" s="128" t="str">
        <f>N21</f>
        <v xml:space="preserve">      Assets excluding financial derivatives (sum of lines 7, 8, 10, and 11)</v>
      </c>
      <c r="O5" s="128">
        <f>'[2]NIIP BEA 1.1'!G18</f>
        <v>171412</v>
      </c>
      <c r="P5" s="128">
        <f>'[2]NIIP BEA 1.1'!H18</f>
        <v>124568</v>
      </c>
      <c r="Q5" s="128">
        <f>'[2]NIIP BEA 1.1'!I18</f>
        <v>143445</v>
      </c>
      <c r="R5" s="128">
        <f>'[2]NIIP BEA 1.1'!J18</f>
        <v>123110</v>
      </c>
      <c r="S5" s="128">
        <f>'[2]NIIP BEA 1.1'!K18</f>
        <v>105040</v>
      </c>
      <c r="T5" s="128">
        <f>'[2]NIIP BEA 1.1'!L18</f>
        <v>117930</v>
      </c>
      <c r="U5" s="128">
        <f>'[2]NIIP BEA 1.1'!M18</f>
        <v>139875</v>
      </c>
      <c r="V5" s="128">
        <f>'[2]NIIP BEA 1.1'!N18</f>
        <v>162370</v>
      </c>
      <c r="W5" s="128" t="str">
        <f>W21</f>
        <v xml:space="preserve">      Liabilities excluding financial derivatives (sum of lines 15, 16, and 18)</v>
      </c>
      <c r="X5" s="128"/>
      <c r="Y5" s="128"/>
      <c r="Z5" s="128"/>
      <c r="AA5" s="128"/>
      <c r="AB5" s="128"/>
      <c r="AC5" s="128"/>
      <c r="AD5" s="128"/>
      <c r="AE5" s="128"/>
      <c r="AF5" s="129" t="s">
        <v>12</v>
      </c>
      <c r="AG5" s="129" t="s">
        <v>13</v>
      </c>
    </row>
    <row r="6" spans="1:58" hidden="1" x14ac:dyDescent="0.2">
      <c r="A6" s="66" t="s">
        <v>178</v>
      </c>
      <c r="B6" s="85" t="s">
        <v>99</v>
      </c>
      <c r="C6" s="85">
        <v>30555</v>
      </c>
      <c r="D6" s="85">
        <v>25939</v>
      </c>
      <c r="E6" s="85">
        <v>19650</v>
      </c>
      <c r="F6" s="85">
        <v>6289</v>
      </c>
      <c r="G6" s="85">
        <v>4616</v>
      </c>
      <c r="H6" s="85">
        <v>1238</v>
      </c>
      <c r="N6" s="86"/>
      <c r="O6" s="86"/>
      <c r="P6" s="86"/>
      <c r="Q6" s="86"/>
      <c r="R6" s="86"/>
      <c r="S6" s="86"/>
      <c r="T6" s="86"/>
      <c r="U6" s="86"/>
      <c r="V6" s="86"/>
      <c r="W6" s="86"/>
      <c r="X6" s="86"/>
      <c r="Y6" s="86"/>
      <c r="Z6" s="86"/>
      <c r="AA6" s="86"/>
      <c r="AB6" s="86"/>
      <c r="AC6" s="86"/>
      <c r="AD6" s="86"/>
      <c r="AE6" s="86"/>
    </row>
    <row r="7" spans="1:58" hidden="1" x14ac:dyDescent="0.2">
      <c r="A7" s="66" t="s">
        <v>179</v>
      </c>
      <c r="B7" s="85" t="s">
        <v>99</v>
      </c>
      <c r="C7" s="85">
        <v>31403</v>
      </c>
      <c r="D7" s="85">
        <v>26403</v>
      </c>
      <c r="E7" s="85">
        <v>20108</v>
      </c>
      <c r="F7" s="85">
        <v>6295</v>
      </c>
      <c r="G7" s="85">
        <v>5000</v>
      </c>
      <c r="H7" s="85">
        <v>1245</v>
      </c>
      <c r="N7" s="86"/>
      <c r="O7" s="86"/>
      <c r="P7" s="86"/>
      <c r="Q7" s="86"/>
      <c r="R7" s="86"/>
      <c r="S7" s="86"/>
      <c r="T7" s="86"/>
      <c r="U7" s="86"/>
      <c r="V7" s="86"/>
      <c r="W7" s="86"/>
      <c r="X7" s="86"/>
      <c r="Y7" s="86"/>
      <c r="Z7" s="86"/>
      <c r="AA7" s="86"/>
      <c r="AB7" s="86"/>
      <c r="AC7" s="86"/>
      <c r="AD7" s="86"/>
      <c r="AE7" s="86"/>
    </row>
    <row r="8" spans="1:58" hidden="1" x14ac:dyDescent="0.2">
      <c r="A8" s="66" t="s">
        <v>180</v>
      </c>
      <c r="B8" s="85" t="s">
        <v>99</v>
      </c>
      <c r="C8" s="85">
        <v>33340</v>
      </c>
      <c r="D8" s="85">
        <v>27722</v>
      </c>
      <c r="E8" s="85">
        <v>20781</v>
      </c>
      <c r="F8" s="85">
        <v>6941</v>
      </c>
      <c r="G8" s="85">
        <v>5618</v>
      </c>
      <c r="H8" s="85">
        <v>1324</v>
      </c>
      <c r="N8" s="86"/>
      <c r="O8" s="86"/>
      <c r="P8" s="86"/>
      <c r="Q8" s="86"/>
      <c r="R8" s="86"/>
      <c r="S8" s="86"/>
      <c r="T8" s="86"/>
      <c r="U8" s="86"/>
      <c r="V8" s="86"/>
      <c r="W8" s="86"/>
      <c r="X8" s="86"/>
      <c r="Y8" s="86"/>
      <c r="Z8" s="86"/>
      <c r="AA8" s="86"/>
      <c r="AB8" s="86"/>
      <c r="AC8" s="86"/>
      <c r="AD8" s="86"/>
      <c r="AE8" s="86"/>
    </row>
    <row r="9" spans="1:58" hidden="1" x14ac:dyDescent="0.2">
      <c r="A9" s="66" t="s">
        <v>181</v>
      </c>
      <c r="B9" s="85" t="s">
        <v>99</v>
      </c>
      <c r="C9" s="85">
        <v>35776</v>
      </c>
      <c r="D9" s="85">
        <v>29620</v>
      </c>
      <c r="E9" s="85">
        <v>22272</v>
      </c>
      <c r="F9" s="85">
        <v>7348</v>
      </c>
      <c r="G9" s="85">
        <v>6156</v>
      </c>
      <c r="H9" s="85">
        <v>1561</v>
      </c>
      <c r="N9" s="86"/>
      <c r="O9" s="86"/>
      <c r="P9" s="86"/>
      <c r="Q9" s="86"/>
      <c r="R9" s="86"/>
      <c r="S9" s="86"/>
      <c r="T9" s="86"/>
      <c r="U9" s="86"/>
      <c r="V9" s="86"/>
      <c r="W9" s="86"/>
      <c r="X9" s="86"/>
      <c r="Y9" s="86"/>
      <c r="Z9" s="86"/>
      <c r="AA9" s="86"/>
      <c r="AB9" s="86"/>
      <c r="AC9" s="86"/>
      <c r="AD9" s="86"/>
      <c r="AE9" s="86"/>
    </row>
    <row r="10" spans="1:58" hidden="1" x14ac:dyDescent="0.2">
      <c r="A10" s="66" t="s">
        <v>182</v>
      </c>
      <c r="B10" s="85" t="s">
        <v>99</v>
      </c>
      <c r="C10" s="85">
        <v>40164</v>
      </c>
      <c r="D10" s="85">
        <v>33340</v>
      </c>
      <c r="E10" s="85">
        <v>25501</v>
      </c>
      <c r="F10" s="85">
        <v>7839</v>
      </c>
      <c r="G10" s="85">
        <v>6824</v>
      </c>
      <c r="H10" s="85">
        <v>1783</v>
      </c>
      <c r="N10" s="86"/>
      <c r="O10" s="86"/>
      <c r="P10" s="86"/>
      <c r="Q10" s="86"/>
      <c r="R10" s="86"/>
      <c r="S10" s="86"/>
      <c r="T10" s="86"/>
      <c r="U10" s="86"/>
      <c r="V10" s="86"/>
      <c r="W10" s="86"/>
      <c r="X10" s="86"/>
      <c r="Y10" s="86"/>
      <c r="Z10" s="86"/>
      <c r="AA10" s="86"/>
      <c r="AB10" s="86"/>
      <c r="AC10" s="86"/>
      <c r="AD10" s="86"/>
      <c r="AE10" s="86"/>
    </row>
    <row r="11" spans="1:58" hidden="1" x14ac:dyDescent="0.2">
      <c r="A11" s="66" t="s">
        <v>183</v>
      </c>
      <c r="B11" s="85" t="s">
        <v>99</v>
      </c>
      <c r="C11" s="85">
        <v>42722</v>
      </c>
      <c r="D11" s="85">
        <v>35285</v>
      </c>
      <c r="E11" s="85">
        <v>26461</v>
      </c>
      <c r="F11" s="85">
        <v>8824</v>
      </c>
      <c r="G11" s="85">
        <v>7437</v>
      </c>
      <c r="H11" s="85">
        <v>2088</v>
      </c>
      <c r="N11" s="86"/>
      <c r="O11" s="86"/>
      <c r="P11" s="86"/>
      <c r="Q11" s="86"/>
      <c r="R11" s="86"/>
      <c r="S11" s="86"/>
      <c r="T11" s="86"/>
      <c r="U11" s="86"/>
      <c r="V11" s="86"/>
      <c r="W11" s="86"/>
      <c r="X11" s="86"/>
      <c r="Y11" s="86"/>
      <c r="Z11" s="86"/>
      <c r="AA11" s="86"/>
      <c r="AB11" s="86"/>
      <c r="AC11" s="86"/>
      <c r="AD11" s="86"/>
      <c r="AE11" s="86"/>
    </row>
    <row r="12" spans="1:58" hidden="1" x14ac:dyDescent="0.2">
      <c r="A12" s="66" t="s">
        <v>184</v>
      </c>
      <c r="B12" s="85" t="s">
        <v>99</v>
      </c>
      <c r="C12" s="85">
        <v>46454</v>
      </c>
      <c r="D12" s="85">
        <v>38926</v>
      </c>
      <c r="E12" s="85">
        <v>29310</v>
      </c>
      <c r="F12" s="85">
        <v>9616</v>
      </c>
      <c r="G12" s="85">
        <v>7528</v>
      </c>
      <c r="H12" s="85">
        <v>2482</v>
      </c>
      <c r="N12" s="86"/>
      <c r="O12" s="86"/>
      <c r="P12" s="86"/>
      <c r="Q12" s="86"/>
      <c r="R12" s="86"/>
      <c r="S12" s="86"/>
      <c r="T12" s="86"/>
      <c r="U12" s="86"/>
      <c r="V12" s="86"/>
      <c r="W12" s="86"/>
      <c r="X12" s="86"/>
      <c r="Y12" s="86"/>
      <c r="Z12" s="86"/>
      <c r="AA12" s="86"/>
      <c r="AB12" s="86"/>
      <c r="AC12" s="86"/>
      <c r="AD12" s="86"/>
      <c r="AE12" s="86"/>
    </row>
    <row r="13" spans="1:58" hidden="1" x14ac:dyDescent="0.2">
      <c r="A13" s="66" t="s">
        <v>185</v>
      </c>
      <c r="B13" s="85" t="s">
        <v>99</v>
      </c>
      <c r="C13" s="85">
        <v>49354</v>
      </c>
      <c r="D13" s="85">
        <v>41333</v>
      </c>
      <c r="E13" s="85">
        <v>30666</v>
      </c>
      <c r="F13" s="85">
        <v>10667</v>
      </c>
      <c r="G13" s="85">
        <v>8021</v>
      </c>
      <c r="H13" s="85">
        <v>2747</v>
      </c>
      <c r="N13" s="86"/>
      <c r="O13" s="86"/>
      <c r="P13" s="86"/>
      <c r="Q13" s="86"/>
      <c r="R13" s="86"/>
      <c r="S13" s="86"/>
      <c r="T13" s="86"/>
      <c r="U13" s="86"/>
      <c r="V13" s="86"/>
      <c r="W13" s="86"/>
      <c r="X13" s="86"/>
      <c r="Y13" s="86"/>
      <c r="Z13" s="86"/>
      <c r="AA13" s="86"/>
      <c r="AB13" s="86"/>
      <c r="AC13" s="86"/>
      <c r="AD13" s="86"/>
      <c r="AE13" s="86"/>
    </row>
    <row r="14" spans="1:58" hidden="1" x14ac:dyDescent="0.2">
      <c r="A14" s="66" t="s">
        <v>186</v>
      </c>
      <c r="B14" s="85" t="s">
        <v>99</v>
      </c>
      <c r="C14" s="85">
        <v>54912</v>
      </c>
      <c r="D14" s="85">
        <v>45544</v>
      </c>
      <c r="E14" s="85">
        <v>33626</v>
      </c>
      <c r="F14" s="85">
        <v>11918</v>
      </c>
      <c r="G14" s="85">
        <v>9368</v>
      </c>
      <c r="H14" s="85">
        <v>3378</v>
      </c>
      <c r="N14" s="86"/>
      <c r="O14" s="86"/>
      <c r="P14" s="86"/>
      <c r="Q14" s="86"/>
      <c r="R14" s="86"/>
      <c r="S14" s="86"/>
      <c r="T14" s="86"/>
      <c r="U14" s="86"/>
      <c r="V14" s="86"/>
      <c r="W14" s="86"/>
      <c r="X14" s="86"/>
      <c r="Y14" s="86"/>
      <c r="Z14" s="86"/>
      <c r="AA14" s="86"/>
      <c r="AB14" s="86"/>
      <c r="AC14" s="86"/>
      <c r="AD14" s="86"/>
      <c r="AE14" s="86"/>
    </row>
    <row r="15" spans="1:58" hidden="1" x14ac:dyDescent="0.2">
      <c r="A15" s="66" t="s">
        <v>187</v>
      </c>
      <c r="B15" s="85" t="s">
        <v>99</v>
      </c>
      <c r="C15" s="85">
        <v>60133</v>
      </c>
      <c r="D15" s="85">
        <v>49220</v>
      </c>
      <c r="E15" s="85">
        <v>36414</v>
      </c>
      <c r="F15" s="85">
        <v>12806</v>
      </c>
      <c r="G15" s="85">
        <v>10913</v>
      </c>
      <c r="H15" s="85">
        <v>4869</v>
      </c>
      <c r="N15" s="86"/>
      <c r="O15" s="86"/>
      <c r="P15" s="86"/>
      <c r="Q15" s="86"/>
      <c r="R15" s="86"/>
      <c r="S15" s="86"/>
      <c r="T15" s="86"/>
      <c r="U15" s="86"/>
      <c r="V15" s="86"/>
      <c r="W15" s="86"/>
      <c r="X15" s="86"/>
      <c r="Y15" s="86"/>
      <c r="Z15" s="86"/>
      <c r="AA15" s="86"/>
      <c r="AB15" s="86"/>
      <c r="AC15" s="86"/>
      <c r="AD15" s="86"/>
      <c r="AE15" s="86"/>
    </row>
    <row r="16" spans="1:58" hidden="1" x14ac:dyDescent="0.2">
      <c r="A16" s="66" t="s">
        <v>188</v>
      </c>
      <c r="B16" s="85" t="s">
        <v>99</v>
      </c>
      <c r="C16" s="85">
        <v>68388</v>
      </c>
      <c r="D16" s="85">
        <v>56640</v>
      </c>
      <c r="E16" s="85">
        <v>42469</v>
      </c>
      <c r="F16" s="85">
        <v>14171</v>
      </c>
      <c r="G16" s="85">
        <v>11748</v>
      </c>
      <c r="H16" s="85">
        <v>5514</v>
      </c>
      <c r="N16" s="86"/>
      <c r="O16" s="86"/>
      <c r="P16" s="86"/>
      <c r="Q16" s="86"/>
      <c r="R16" s="86"/>
      <c r="S16" s="86"/>
      <c r="T16" s="86"/>
      <c r="U16" s="86"/>
      <c r="V16" s="86"/>
      <c r="W16" s="86"/>
      <c r="X16" s="86"/>
      <c r="Y16" s="86"/>
      <c r="Z16" s="86"/>
      <c r="AA16" s="86"/>
      <c r="AB16" s="86"/>
      <c r="AC16" s="86"/>
      <c r="AD16" s="86"/>
      <c r="AE16" s="86"/>
    </row>
    <row r="17" spans="1:33" hidden="1" x14ac:dyDescent="0.2">
      <c r="A17" s="66" t="s">
        <v>189</v>
      </c>
      <c r="B17" s="85" t="s">
        <v>99</v>
      </c>
      <c r="C17" s="85">
        <v>72383</v>
      </c>
      <c r="D17" s="85">
        <v>59677</v>
      </c>
      <c r="E17" s="85">
        <v>43319</v>
      </c>
      <c r="F17" s="85">
        <v>16358</v>
      </c>
      <c r="G17" s="85">
        <v>12706</v>
      </c>
      <c r="H17" s="85">
        <v>5436</v>
      </c>
      <c r="N17" s="86"/>
      <c r="O17" s="86"/>
      <c r="P17" s="86"/>
      <c r="Q17" s="86"/>
      <c r="R17" s="86"/>
      <c r="S17" s="86"/>
      <c r="T17" s="86"/>
      <c r="U17" s="86"/>
      <c r="V17" s="86"/>
      <c r="W17" s="86"/>
      <c r="X17" s="86"/>
      <c r="Y17" s="86"/>
      <c r="Z17" s="86"/>
      <c r="AA17" s="86"/>
      <c r="AB17" s="86"/>
      <c r="AC17" s="86"/>
      <c r="AD17" s="86"/>
      <c r="AE17" s="86"/>
    </row>
    <row r="18" spans="1:33" hidden="1" x14ac:dyDescent="0.2">
      <c r="A18" s="66" t="s">
        <v>190</v>
      </c>
      <c r="B18" s="85" t="s">
        <v>99</v>
      </c>
      <c r="C18" s="85">
        <v>81987</v>
      </c>
      <c r="D18" s="85">
        <v>67223</v>
      </c>
      <c r="E18" s="85">
        <v>49381</v>
      </c>
      <c r="F18" s="85">
        <v>17842</v>
      </c>
      <c r="G18" s="85">
        <v>14764</v>
      </c>
      <c r="H18" s="85">
        <v>6572</v>
      </c>
      <c r="N18" s="86"/>
      <c r="O18" s="86"/>
      <c r="P18" s="86"/>
      <c r="Q18" s="86"/>
      <c r="R18" s="86"/>
      <c r="S18" s="86"/>
      <c r="T18" s="86"/>
      <c r="U18" s="86"/>
      <c r="V18" s="86"/>
      <c r="W18" s="86"/>
      <c r="X18" s="86"/>
      <c r="Y18" s="86"/>
      <c r="Z18" s="86"/>
      <c r="AA18" s="86"/>
      <c r="AB18" s="86"/>
      <c r="AC18" s="86"/>
      <c r="AD18" s="86"/>
      <c r="AE18" s="86"/>
    </row>
    <row r="19" spans="1:33" hidden="1" x14ac:dyDescent="0.2">
      <c r="A19" s="66" t="s">
        <v>191</v>
      </c>
      <c r="B19" s="85" t="s">
        <v>99</v>
      </c>
      <c r="C19" s="85">
        <v>113051</v>
      </c>
      <c r="D19" s="85">
        <v>91242</v>
      </c>
      <c r="E19" s="85">
        <v>71410</v>
      </c>
      <c r="F19" s="85">
        <v>19832</v>
      </c>
      <c r="G19" s="85">
        <v>21809</v>
      </c>
      <c r="H19" s="85">
        <v>9656</v>
      </c>
      <c r="N19" s="86"/>
      <c r="O19" s="86"/>
      <c r="P19" s="86"/>
      <c r="Q19" s="86"/>
      <c r="R19" s="86"/>
      <c r="S19" s="86"/>
      <c r="T19" s="86"/>
      <c r="U19" s="86"/>
      <c r="V19" s="86"/>
      <c r="W19" s="86"/>
      <c r="X19" s="86"/>
      <c r="Y19" s="86"/>
      <c r="Z19" s="86"/>
      <c r="AA19" s="86"/>
      <c r="AB19" s="86"/>
      <c r="AC19" s="86"/>
      <c r="AD19" s="86"/>
      <c r="AE19" s="86"/>
    </row>
    <row r="20" spans="1:33" hidden="1" x14ac:dyDescent="0.2">
      <c r="A20" s="66" t="s">
        <v>192</v>
      </c>
      <c r="B20" s="85" t="s">
        <v>99</v>
      </c>
      <c r="C20" s="85">
        <v>148484</v>
      </c>
      <c r="D20" s="85">
        <v>120897</v>
      </c>
      <c r="E20" s="85">
        <v>98306</v>
      </c>
      <c r="F20" s="85">
        <v>22591</v>
      </c>
      <c r="G20" s="85">
        <v>27587</v>
      </c>
      <c r="H20" s="85">
        <v>12084</v>
      </c>
      <c r="J20" s="67" t="str">
        <f>'[2]NIIP BEA 1.1'!B33</f>
        <v>1</v>
      </c>
      <c r="K20" s="67" t="str">
        <f>'[2]NIIP BEA 1.1'!C33</f>
        <v>2</v>
      </c>
      <c r="L20" s="67" t="str">
        <f>'[2]NIIP BEA 1.1'!D33</f>
        <v>3</v>
      </c>
      <c r="M20" s="67" t="str">
        <f>'[2]NIIP BEA 1.1'!E33</f>
        <v>4</v>
      </c>
      <c r="N20" s="86" t="str">
        <f>'[2]NIIP BEA 1.1'!F33</f>
        <v>5</v>
      </c>
      <c r="O20" s="86" t="str">
        <f>'[2]NIIP BEA 1.1'!G33</f>
        <v>6</v>
      </c>
      <c r="P20" s="86" t="str">
        <f>'[2]NIIP BEA 1.1'!H33</f>
        <v> </v>
      </c>
      <c r="Q20" s="86" t="str">
        <f>'[2]NIIP BEA 1.1'!I33</f>
        <v>7</v>
      </c>
      <c r="R20" s="86" t="str">
        <f>'[2]NIIP BEA 1.1'!J33</f>
        <v>8</v>
      </c>
      <c r="S20" s="86" t="str">
        <f>'[2]NIIP BEA 1.1'!K33</f>
        <v>9</v>
      </c>
      <c r="T20" s="86" t="str">
        <f>'[2]NIIP BEA 1.1'!L33</f>
        <v>10</v>
      </c>
      <c r="U20" s="86" t="str">
        <f>'[2]NIIP BEA 1.1'!M33</f>
        <v>11</v>
      </c>
      <c r="V20" s="86" t="str">
        <f>'[2]NIIP BEA 1.1'!N33</f>
        <v>12</v>
      </c>
      <c r="W20" s="86" t="str">
        <f>'[2]NIIP BEA 1.1'!O33</f>
        <v>13</v>
      </c>
      <c r="X20" s="86" t="str">
        <f>'[2]NIIP BEA 1.1'!P33</f>
        <v>14</v>
      </c>
      <c r="Y20" s="86" t="str">
        <f>'[2]NIIP BEA 1.1'!Q33</f>
        <v> </v>
      </c>
      <c r="Z20" s="86" t="str">
        <f>'[2]NIIP BEA 1.1'!R33</f>
        <v>15</v>
      </c>
      <c r="AA20" s="86" t="str">
        <f>'[2]NIIP BEA 1.1'!S33</f>
        <v>16</v>
      </c>
      <c r="AB20" s="86" t="str">
        <f>'[2]NIIP BEA 1.1'!T33</f>
        <v>17</v>
      </c>
      <c r="AC20" s="86" t="str">
        <f>'[2]NIIP BEA 1.1'!U33</f>
        <v>18</v>
      </c>
      <c r="AD20" s="86"/>
      <c r="AE20" s="86"/>
    </row>
    <row r="21" spans="1:33" ht="17.25" hidden="1" x14ac:dyDescent="0.3">
      <c r="A21" s="66" t="s">
        <v>193</v>
      </c>
      <c r="B21" s="85" t="s">
        <v>99</v>
      </c>
      <c r="C21" s="85">
        <v>157936</v>
      </c>
      <c r="D21" s="85">
        <v>132585</v>
      </c>
      <c r="E21" s="85">
        <v>107088</v>
      </c>
      <c r="F21" s="85">
        <v>25497</v>
      </c>
      <c r="G21" s="85">
        <v>25351</v>
      </c>
      <c r="H21" s="85">
        <v>12565</v>
      </c>
      <c r="J21" s="67" t="str">
        <f>'[2]NIIP BEA 1.1'!B34</f>
        <v>U.S. net international investment position (line 4 less line 12)</v>
      </c>
      <c r="K21" s="67" t="str">
        <f>'[2]NIIP BEA 1.1'!C34</f>
        <v xml:space="preserve">    Net international investment position excluding financial derivatives (line 5 less line 13)</v>
      </c>
      <c r="L21" s="67" t="str">
        <f>'[2]NIIP BEA 1.1'!D34</f>
        <v xml:space="preserve">    Financial derivatives other than reserves, net (line 6 less line 14)</v>
      </c>
      <c r="M21" s="67" t="str">
        <f>'[2]NIIP BEA 1.1'!E34</f>
        <v xml:space="preserve">  U.S. assets</v>
      </c>
      <c r="N21" s="87" t="str">
        <f>'[2]NIIP BEA 1.1'!F34</f>
        <v xml:space="preserve">      Assets excluding financial derivatives (sum of lines 7, 8, 10, and 11)</v>
      </c>
      <c r="O21" s="88" t="str">
        <f>'[2]NIIP BEA 1.1'!G34</f>
        <v xml:space="preserve">      Financial derivatives other than reserves, gross positive fair value (line 9)</v>
      </c>
      <c r="P21" s="88" t="str">
        <f>'[2]NIIP BEA 1.1'!H34</f>
        <v xml:space="preserve">    By functional category:</v>
      </c>
      <c r="Q21" s="88" t="str">
        <f>'[2]NIIP BEA 1.1'!I34</f>
        <v xml:space="preserve">      Direct investment at market value</v>
      </c>
      <c r="R21" s="88" t="str">
        <f>'[2]NIIP BEA 1.1'!J34</f>
        <v xml:space="preserve">      Portfolio investment</v>
      </c>
      <c r="S21" s="88" t="str">
        <f>'[2]NIIP BEA 1.1'!K34</f>
        <v xml:space="preserve">      Financial derivatives other than reserves, gross positive fair value</v>
      </c>
      <c r="T21" s="88" t="str">
        <f>'[2]NIIP BEA 1.1'!L34</f>
        <v xml:space="preserve">      Other investment</v>
      </c>
      <c r="U21" s="88" t="str">
        <f>'[2]NIIP BEA 1.1'!M34</f>
        <v xml:space="preserve">      Reserve assets</v>
      </c>
      <c r="V21" s="88" t="str">
        <f>'[2]NIIP BEA 1.1'!N34</f>
        <v xml:space="preserve">  U.S. liabilities</v>
      </c>
      <c r="W21" s="87" t="str">
        <f>'[2]NIIP BEA 1.1'!O34</f>
        <v xml:space="preserve">      Liabilities excluding financial derivatives (sum of lines 15, 16, and 18)</v>
      </c>
      <c r="X21" s="86" t="str">
        <f>'[2]NIIP BEA 1.1'!P34</f>
        <v xml:space="preserve">      Financial derivatives other than reserves, gross negative fair value (line 17)</v>
      </c>
      <c r="Y21" s="86" t="str">
        <f>'[2]NIIP BEA 1.1'!Q34</f>
        <v xml:space="preserve">    By functional category:</v>
      </c>
      <c r="Z21" s="86" t="str">
        <f>'[2]NIIP BEA 1.1'!R34</f>
        <v xml:space="preserve">      Direct investment at market value</v>
      </c>
      <c r="AA21" s="86" t="str">
        <f>'[2]NIIP BEA 1.1'!S34</f>
        <v xml:space="preserve">      Portfolio investment</v>
      </c>
      <c r="AB21" s="86" t="str">
        <f>'[2]NIIP BEA 1.1'!T34</f>
        <v xml:space="preserve">      Financial derivatives other than reserves, gross negative fair value</v>
      </c>
      <c r="AC21" s="86" t="str">
        <f>'[2]NIIP BEA 1.1'!U34</f>
        <v xml:space="preserve">      Other investment</v>
      </c>
      <c r="AD21" s="86"/>
      <c r="AE21" s="86"/>
    </row>
    <row r="22" spans="1:33" x14ac:dyDescent="0.2">
      <c r="A22" s="66" t="s">
        <v>194</v>
      </c>
      <c r="B22" s="85" t="s">
        <v>99</v>
      </c>
      <c r="C22" s="85">
        <v>172090</v>
      </c>
      <c r="D22" s="85">
        <v>142716</v>
      </c>
      <c r="E22" s="85">
        <v>114745</v>
      </c>
      <c r="F22" s="85">
        <v>27971</v>
      </c>
      <c r="G22" s="85">
        <v>29374</v>
      </c>
      <c r="H22" s="85">
        <v>13312</v>
      </c>
      <c r="I22" s="66" t="s">
        <v>194</v>
      </c>
      <c r="J22" s="67">
        <f>'[2]NIIP BEA 1.1'!B35</f>
        <v>80539</v>
      </c>
      <c r="K22" s="67">
        <f>'[2]NIIP BEA 1.1'!C35</f>
        <v>80539</v>
      </c>
      <c r="L22" s="67" t="str">
        <f>'[2]NIIP BEA 1.1'!D35</f>
        <v>n.a.</v>
      </c>
      <c r="M22" s="67">
        <f>'[2]NIIP BEA 1.1'!E35</f>
        <v>371424</v>
      </c>
      <c r="N22" s="86">
        <f>'[2]NIIP BEA 1.1'!F35</f>
        <v>371424</v>
      </c>
      <c r="O22" s="86" t="str">
        <f>'[2]NIIP BEA 1.1'!G35</f>
        <v>n.a.</v>
      </c>
      <c r="P22" s="86" t="str">
        <f>'[2]NIIP BEA 1.1'!H35</f>
        <v> </v>
      </c>
      <c r="Q22" s="86">
        <f>'[2]NIIP BEA 1.1'!I35</f>
        <v>136743</v>
      </c>
      <c r="R22" s="86">
        <f>'[2]NIIP BEA 1.1'!J35</f>
        <v>44157</v>
      </c>
      <c r="S22" s="86" t="str">
        <f>'[2]NIIP BEA 1.1'!K35</f>
        <v>n.a.</v>
      </c>
      <c r="T22" s="86">
        <f>'[2]NIIP BEA 1.1'!L35</f>
        <v>146430</v>
      </c>
      <c r="U22" s="86">
        <f>'[2]NIIP BEA 1.1'!M35</f>
        <v>44094</v>
      </c>
      <c r="V22" s="86">
        <f>'[2]NIIP BEA 1.1'!N35</f>
        <v>290885</v>
      </c>
      <c r="W22" s="86">
        <f>'[2]NIIP BEA 1.1'!O35</f>
        <v>290885</v>
      </c>
      <c r="X22" s="86" t="str">
        <f>'[2]NIIP BEA 1.1'!P35</f>
        <v>n.a.</v>
      </c>
      <c r="Y22" s="86" t="str">
        <f>'[2]NIIP BEA 1.1'!Q35</f>
        <v> </v>
      </c>
      <c r="Z22" s="86">
        <f>'[2]NIIP BEA 1.1'!R35</f>
        <v>44158</v>
      </c>
      <c r="AA22" s="86">
        <f>'[2]NIIP BEA 1.1'!S35</f>
        <v>153067</v>
      </c>
      <c r="AB22" s="86" t="str">
        <f>'[2]NIIP BEA 1.1'!T35</f>
        <v>n.a.</v>
      </c>
      <c r="AC22" s="86">
        <f>'[2]NIIP BEA 1.1'!U35</f>
        <v>93660</v>
      </c>
      <c r="AD22" s="86"/>
      <c r="AE22" s="86"/>
    </row>
    <row r="23" spans="1:33" x14ac:dyDescent="0.2">
      <c r="A23" s="66" t="s">
        <v>195</v>
      </c>
      <c r="B23" s="85" t="s">
        <v>99</v>
      </c>
      <c r="C23" s="85">
        <v>184657</v>
      </c>
      <c r="D23" s="85">
        <v>152302</v>
      </c>
      <c r="E23" s="85">
        <v>120816</v>
      </c>
      <c r="F23" s="85">
        <v>31486</v>
      </c>
      <c r="G23" s="85">
        <v>32355</v>
      </c>
      <c r="H23" s="85">
        <v>14218</v>
      </c>
      <c r="I23" s="66" t="s">
        <v>195</v>
      </c>
      <c r="J23" s="67">
        <f>'[2]NIIP BEA 1.1'!B36</f>
        <v>98585</v>
      </c>
      <c r="K23" s="67">
        <f>'[2]NIIP BEA 1.1'!C36</f>
        <v>98585</v>
      </c>
      <c r="L23" s="67" t="str">
        <f>'[2]NIIP BEA 1.1'!D36</f>
        <v>n.a.</v>
      </c>
      <c r="M23" s="67">
        <f>'[2]NIIP BEA 1.1'!E36</f>
        <v>429060</v>
      </c>
      <c r="N23" s="86">
        <f>'[2]NIIP BEA 1.1'!F36</f>
        <v>429060</v>
      </c>
      <c r="O23" s="86" t="str">
        <f>'[2]NIIP BEA 1.1'!G36</f>
        <v>n.a.</v>
      </c>
      <c r="P23" s="86" t="str">
        <f>'[2]NIIP BEA 1.1'!H36</f>
        <v> </v>
      </c>
      <c r="Q23" s="86">
        <f>'[2]NIIP BEA 1.1'!I36</f>
        <v>162860</v>
      </c>
      <c r="R23" s="86">
        <f>'[2]NIIP BEA 1.1'!J36</f>
        <v>49439</v>
      </c>
      <c r="S23" s="86" t="str">
        <f>'[2]NIIP BEA 1.1'!K36</f>
        <v>n.a.</v>
      </c>
      <c r="T23" s="86">
        <f>'[2]NIIP BEA 1.1'!L36</f>
        <v>163385</v>
      </c>
      <c r="U23" s="86">
        <f>'[2]NIIP BEA 1.1'!M36</f>
        <v>53376</v>
      </c>
      <c r="V23" s="86">
        <f>'[2]NIIP BEA 1.1'!N36</f>
        <v>330475</v>
      </c>
      <c r="W23" s="86">
        <f>'[2]NIIP BEA 1.1'!O36</f>
        <v>330475</v>
      </c>
      <c r="X23" s="86" t="str">
        <f>'[2]NIIP BEA 1.1'!P36</f>
        <v>n.a.</v>
      </c>
      <c r="Y23" s="86" t="str">
        <f>'[2]NIIP BEA 1.1'!Q36</f>
        <v> </v>
      </c>
      <c r="Z23" s="86">
        <f>'[2]NIIP BEA 1.1'!R36</f>
        <v>43218</v>
      </c>
      <c r="AA23" s="86">
        <f>'[2]NIIP BEA 1.1'!S36</f>
        <v>185303</v>
      </c>
      <c r="AB23" s="86" t="str">
        <f>'[2]NIIP BEA 1.1'!T36</f>
        <v>n.a.</v>
      </c>
      <c r="AC23" s="86">
        <f>'[2]NIIP BEA 1.1'!U36</f>
        <v>101954</v>
      </c>
      <c r="AD23" s="86"/>
      <c r="AE23" s="89"/>
      <c r="AF23" s="82">
        <v>8.7110687516154042E-2</v>
      </c>
      <c r="AG23" s="82">
        <v>4.8878422744383518E-2</v>
      </c>
    </row>
    <row r="24" spans="1:33" x14ac:dyDescent="0.2">
      <c r="A24" s="66" t="s">
        <v>196</v>
      </c>
      <c r="B24" s="85" t="s">
        <v>99</v>
      </c>
      <c r="C24" s="85">
        <v>220515</v>
      </c>
      <c r="D24" s="85">
        <v>178428</v>
      </c>
      <c r="E24" s="85">
        <v>142075</v>
      </c>
      <c r="F24" s="85">
        <v>36353</v>
      </c>
      <c r="G24" s="85">
        <v>42087</v>
      </c>
      <c r="H24" s="85">
        <v>21680</v>
      </c>
      <c r="I24" s="66" t="s">
        <v>196</v>
      </c>
      <c r="J24" s="67">
        <f>'[2]NIIP BEA 1.1'!B37</f>
        <v>128273</v>
      </c>
      <c r="K24" s="67">
        <f>'[2]NIIP BEA 1.1'!C37</f>
        <v>128273</v>
      </c>
      <c r="L24" s="67" t="str">
        <f>'[2]NIIP BEA 1.1'!D37</f>
        <v>n.a.</v>
      </c>
      <c r="M24" s="67">
        <f>'[2]NIIP BEA 1.1'!E37</f>
        <v>526090</v>
      </c>
      <c r="N24" s="86">
        <f>'[2]NIIP BEA 1.1'!F37</f>
        <v>526090</v>
      </c>
      <c r="O24" s="86" t="str">
        <f>'[2]NIIP BEA 1.1'!G37</f>
        <v>n.a.</v>
      </c>
      <c r="P24" s="86" t="str">
        <f>'[2]NIIP BEA 1.1'!H37</f>
        <v> </v>
      </c>
      <c r="Q24" s="86">
        <f>'[2]NIIP BEA 1.1'!I37</f>
        <v>189868</v>
      </c>
      <c r="R24" s="86">
        <f>'[2]NIIP BEA 1.1'!J37</f>
        <v>58780</v>
      </c>
      <c r="S24" s="86" t="str">
        <f>'[2]NIIP BEA 1.1'!K37</f>
        <v>n.a.</v>
      </c>
      <c r="T24" s="86">
        <f>'[2]NIIP BEA 1.1'!L37</f>
        <v>207992</v>
      </c>
      <c r="U24" s="86">
        <f>'[2]NIIP BEA 1.1'!M37</f>
        <v>69450</v>
      </c>
      <c r="V24" s="86">
        <f>'[2]NIIP BEA 1.1'!N37</f>
        <v>397817</v>
      </c>
      <c r="W24" s="86">
        <f>'[2]NIIP BEA 1.1'!O37</f>
        <v>397817</v>
      </c>
      <c r="X24" s="86" t="str">
        <f>'[2]NIIP BEA 1.1'!P37</f>
        <v>n.a.</v>
      </c>
      <c r="Y24" s="86" t="str">
        <f>'[2]NIIP BEA 1.1'!Q37</f>
        <v> </v>
      </c>
      <c r="Z24" s="86">
        <f>'[2]NIIP BEA 1.1'!R37</f>
        <v>50629</v>
      </c>
      <c r="AA24" s="86">
        <f>'[2]NIIP BEA 1.1'!S37</f>
        <v>216917</v>
      </c>
      <c r="AB24" s="86" t="str">
        <f>'[2]NIIP BEA 1.1'!T37</f>
        <v>n.a.</v>
      </c>
      <c r="AC24" s="86">
        <f>'[2]NIIP BEA 1.1'!U37</f>
        <v>130271</v>
      </c>
      <c r="AD24" s="86"/>
      <c r="AE24" s="89"/>
      <c r="AF24" s="82">
        <v>9.8091176059292406E-2</v>
      </c>
      <c r="AG24" s="82">
        <v>6.5602541795899846E-2</v>
      </c>
    </row>
    <row r="25" spans="1:33" x14ac:dyDescent="0.2">
      <c r="A25" s="66" t="s">
        <v>197</v>
      </c>
      <c r="B25" s="85" t="s">
        <v>99</v>
      </c>
      <c r="C25" s="85">
        <v>287967</v>
      </c>
      <c r="D25" s="85">
        <v>224132</v>
      </c>
      <c r="E25" s="85">
        <v>184439</v>
      </c>
      <c r="F25" s="85">
        <v>39693</v>
      </c>
      <c r="G25" s="85">
        <v>63835</v>
      </c>
      <c r="H25" s="85">
        <v>32961</v>
      </c>
      <c r="I25" s="66" t="s">
        <v>197</v>
      </c>
      <c r="J25" s="67">
        <f>'[2]NIIP BEA 1.1'!B38</f>
        <v>232250</v>
      </c>
      <c r="K25" s="67">
        <f>'[2]NIIP BEA 1.1'!C38</f>
        <v>232250</v>
      </c>
      <c r="L25" s="67" t="str">
        <f>'[2]NIIP BEA 1.1'!D38</f>
        <v>n.a.</v>
      </c>
      <c r="M25" s="67">
        <f>'[2]NIIP BEA 1.1'!E38</f>
        <v>680460</v>
      </c>
      <c r="N25" s="86">
        <f>'[2]NIIP BEA 1.1'!F38</f>
        <v>680460</v>
      </c>
      <c r="O25" s="86" t="str">
        <f>'[2]NIIP BEA 1.1'!G38</f>
        <v>n.a.</v>
      </c>
      <c r="P25" s="86" t="str">
        <f>'[2]NIIP BEA 1.1'!H38</f>
        <v> </v>
      </c>
      <c r="Q25" s="86">
        <f>'[2]NIIP BEA 1.1'!I38</f>
        <v>230060</v>
      </c>
      <c r="R25" s="86">
        <f>'[2]NIIP BEA 1.1'!J38</f>
        <v>69869</v>
      </c>
      <c r="S25" s="86" t="str">
        <f>'[2]NIIP BEA 1.1'!K38</f>
        <v>n.a.</v>
      </c>
      <c r="T25" s="86">
        <f>'[2]NIIP BEA 1.1'!L38</f>
        <v>237271</v>
      </c>
      <c r="U25" s="86">
        <f>'[2]NIIP BEA 1.1'!M38</f>
        <v>143260</v>
      </c>
      <c r="V25" s="86">
        <f>'[2]NIIP BEA 1.1'!N38</f>
        <v>448210</v>
      </c>
      <c r="W25" s="86">
        <f>'[2]NIIP BEA 1.1'!O38</f>
        <v>448210</v>
      </c>
      <c r="X25" s="86" t="str">
        <f>'[2]NIIP BEA 1.1'!P38</f>
        <v>n.a.</v>
      </c>
      <c r="Y25" s="86" t="str">
        <f>'[2]NIIP BEA 1.1'!Q38</f>
        <v> </v>
      </c>
      <c r="Z25" s="86">
        <f>'[2]NIIP BEA 1.1'!R38</f>
        <v>65751</v>
      </c>
      <c r="AA25" s="86">
        <f>'[2]NIIP BEA 1.1'!S38</f>
        <v>208756</v>
      </c>
      <c r="AB25" s="86" t="str">
        <f>'[2]NIIP BEA 1.1'!T38</f>
        <v>n.a.</v>
      </c>
      <c r="AC25" s="86">
        <f>'[2]NIIP BEA 1.1'!U38</f>
        <v>173703</v>
      </c>
      <c r="AD25" s="86"/>
      <c r="AE25" s="89"/>
      <c r="AF25" s="82">
        <v>0.12133855423976886</v>
      </c>
      <c r="AG25" s="82">
        <v>8.2854679412895885E-2</v>
      </c>
    </row>
    <row r="26" spans="1:33" x14ac:dyDescent="0.2">
      <c r="A26" s="66" t="s">
        <v>198</v>
      </c>
      <c r="B26" s="85" t="s">
        <v>99</v>
      </c>
      <c r="C26" s="85">
        <v>344440</v>
      </c>
      <c r="D26" s="85">
        <v>271835</v>
      </c>
      <c r="E26" s="85">
        <v>224250</v>
      </c>
      <c r="F26" s="85">
        <v>47585</v>
      </c>
      <c r="G26" s="85">
        <v>72605</v>
      </c>
      <c r="H26" s="85">
        <v>42533</v>
      </c>
      <c r="I26" s="66" t="s">
        <v>198</v>
      </c>
      <c r="J26" s="67">
        <f>'[2]NIIP BEA 1.1'!B39</f>
        <v>296862</v>
      </c>
      <c r="K26" s="67">
        <f>'[2]NIIP BEA 1.1'!C39</f>
        <v>296862</v>
      </c>
      <c r="L26" s="67" t="str">
        <f>'[2]NIIP BEA 1.1'!D39</f>
        <v>n.a.</v>
      </c>
      <c r="M26" s="67">
        <f>'[2]NIIP BEA 1.1'!E39</f>
        <v>839083</v>
      </c>
      <c r="N26" s="86">
        <f>'[2]NIIP BEA 1.1'!F39</f>
        <v>839083</v>
      </c>
      <c r="O26" s="86" t="str">
        <f>'[2]NIIP BEA 1.1'!G39</f>
        <v>n.a.</v>
      </c>
      <c r="P26" s="86" t="str">
        <f>'[2]NIIP BEA 1.1'!H39</f>
        <v> </v>
      </c>
      <c r="Q26" s="86">
        <f>'[2]NIIP BEA 1.1'!I39</f>
        <v>297349</v>
      </c>
      <c r="R26" s="86">
        <f>'[2]NIIP BEA 1.1'!J39</f>
        <v>78028</v>
      </c>
      <c r="S26" s="86" t="str">
        <f>'[2]NIIP BEA 1.1'!K39</f>
        <v>n.a.</v>
      </c>
      <c r="T26" s="86">
        <f>'[2]NIIP BEA 1.1'!L39</f>
        <v>292294</v>
      </c>
      <c r="U26" s="86">
        <f>'[2]NIIP BEA 1.1'!M39</f>
        <v>171412</v>
      </c>
      <c r="V26" s="86">
        <f>'[2]NIIP BEA 1.1'!N39</f>
        <v>542221</v>
      </c>
      <c r="W26" s="86">
        <f>'[2]NIIP BEA 1.1'!O39</f>
        <v>542221</v>
      </c>
      <c r="X26" s="86" t="str">
        <f>'[2]NIIP BEA 1.1'!P39</f>
        <v>n.a.</v>
      </c>
      <c r="Y26" s="86" t="str">
        <f>'[2]NIIP BEA 1.1'!Q39</f>
        <v> </v>
      </c>
      <c r="Z26" s="86">
        <f>'[2]NIIP BEA 1.1'!R39</f>
        <v>99867</v>
      </c>
      <c r="AA26" s="86">
        <f>'[2]NIIP BEA 1.1'!S39</f>
        <v>242620</v>
      </c>
      <c r="AB26" s="86" t="str">
        <f>'[2]NIIP BEA 1.1'!T39</f>
        <v>n.a.</v>
      </c>
      <c r="AC26" s="86">
        <f>'[2]NIIP BEA 1.1'!U39</f>
        <v>199734</v>
      </c>
      <c r="AD26" s="86"/>
      <c r="AE26" s="89"/>
      <c r="AF26" s="82">
        <v>0.10669987949328395</v>
      </c>
      <c r="AG26" s="82">
        <v>9.4895249994422254E-2</v>
      </c>
    </row>
    <row r="27" spans="1:33" x14ac:dyDescent="0.2">
      <c r="A27" s="66" t="s">
        <v>199</v>
      </c>
      <c r="B27" s="85" t="s">
        <v>99</v>
      </c>
      <c r="C27" s="85">
        <v>380928</v>
      </c>
      <c r="D27" s="85">
        <v>294399</v>
      </c>
      <c r="E27" s="85">
        <v>237044</v>
      </c>
      <c r="F27" s="85">
        <v>57355</v>
      </c>
      <c r="G27" s="85">
        <v>86529</v>
      </c>
      <c r="H27" s="85">
        <v>53626</v>
      </c>
      <c r="I27" s="66" t="s">
        <v>199</v>
      </c>
      <c r="J27" s="67">
        <f>'[2]NIIP BEA 1.1'!B40</f>
        <v>226992</v>
      </c>
      <c r="K27" s="67">
        <f>'[2]NIIP BEA 1.1'!C40</f>
        <v>226992</v>
      </c>
      <c r="L27" s="67" t="str">
        <f>'[2]NIIP BEA 1.1'!D40</f>
        <v>n.a.</v>
      </c>
      <c r="M27" s="67">
        <f>'[2]NIIP BEA 1.1'!E40</f>
        <v>832943</v>
      </c>
      <c r="N27" s="86">
        <f>'[2]NIIP BEA 1.1'!F40</f>
        <v>832943</v>
      </c>
      <c r="O27" s="86" t="str">
        <f>'[2]NIIP BEA 1.1'!G40</f>
        <v>n.a.</v>
      </c>
      <c r="P27" s="86" t="str">
        <f>'[2]NIIP BEA 1.1'!H40</f>
        <v> </v>
      </c>
      <c r="Q27" s="86">
        <f>'[2]NIIP BEA 1.1'!I40</f>
        <v>239080</v>
      </c>
      <c r="R27" s="86">
        <f>'[2]NIIP BEA 1.1'!J40</f>
        <v>88494</v>
      </c>
      <c r="S27" s="86" t="str">
        <f>'[2]NIIP BEA 1.1'!K40</f>
        <v>n.a.</v>
      </c>
      <c r="T27" s="86">
        <f>'[2]NIIP BEA 1.1'!L40</f>
        <v>380801</v>
      </c>
      <c r="U27" s="86">
        <f>'[2]NIIP BEA 1.1'!M40</f>
        <v>124568</v>
      </c>
      <c r="V27" s="86">
        <f>'[2]NIIP BEA 1.1'!N40</f>
        <v>605951</v>
      </c>
      <c r="W27" s="86">
        <f>'[2]NIIP BEA 1.1'!O40</f>
        <v>605951</v>
      </c>
      <c r="X27" s="86" t="str">
        <f>'[2]NIIP BEA 1.1'!P40</f>
        <v>n.a.</v>
      </c>
      <c r="Y27" s="86" t="str">
        <f>'[2]NIIP BEA 1.1'!Q40</f>
        <v> </v>
      </c>
      <c r="Z27" s="86">
        <f>'[2]NIIP BEA 1.1'!R40</f>
        <v>109292</v>
      </c>
      <c r="AA27" s="86">
        <f>'[2]NIIP BEA 1.1'!S40</f>
        <v>253037</v>
      </c>
      <c r="AB27" s="86" t="str">
        <f>'[2]NIIP BEA 1.1'!T40</f>
        <v>n.a.</v>
      </c>
      <c r="AC27" s="86">
        <f>'[2]NIIP BEA 1.1'!U40</f>
        <v>243622</v>
      </c>
      <c r="AD27" s="86"/>
      <c r="AE27" s="89"/>
      <c r="AF27" s="82">
        <v>0.10312329054455877</v>
      </c>
      <c r="AG27" s="82">
        <v>9.8900632767819768E-2</v>
      </c>
    </row>
    <row r="28" spans="1:33" x14ac:dyDescent="0.2">
      <c r="A28" s="66" t="s">
        <v>200</v>
      </c>
      <c r="B28" s="85" t="s">
        <v>99</v>
      </c>
      <c r="C28" s="85">
        <v>371757</v>
      </c>
      <c r="D28" s="85">
        <v>275235</v>
      </c>
      <c r="E28" s="85">
        <v>211157</v>
      </c>
      <c r="F28" s="85">
        <v>64078</v>
      </c>
      <c r="G28" s="85">
        <v>96522</v>
      </c>
      <c r="H28" s="85">
        <v>61359</v>
      </c>
      <c r="I28" s="66" t="s">
        <v>200</v>
      </c>
      <c r="J28" s="67">
        <f>'[2]NIIP BEA 1.1'!B41</f>
        <v>238366</v>
      </c>
      <c r="K28" s="67">
        <f>'[2]NIIP BEA 1.1'!C41</f>
        <v>238366</v>
      </c>
      <c r="L28" s="67" t="str">
        <f>'[2]NIIP BEA 1.1'!D41</f>
        <v>n.a.</v>
      </c>
      <c r="M28" s="67">
        <f>'[2]NIIP BEA 1.1'!E41</f>
        <v>1030358</v>
      </c>
      <c r="N28" s="86">
        <f>'[2]NIIP BEA 1.1'!F41</f>
        <v>1030358</v>
      </c>
      <c r="O28" s="86" t="str">
        <f>'[2]NIIP BEA 1.1'!G41</f>
        <v>n.a.</v>
      </c>
      <c r="P28" s="86" t="str">
        <f>'[2]NIIP BEA 1.1'!H41</f>
        <v> </v>
      </c>
      <c r="Q28" s="86">
        <f>'[2]NIIP BEA 1.1'!I41</f>
        <v>295981</v>
      </c>
      <c r="R28" s="86">
        <f>'[2]NIIP BEA 1.1'!J41</f>
        <v>104809</v>
      </c>
      <c r="S28" s="86" t="str">
        <f>'[2]NIIP BEA 1.1'!K41</f>
        <v>n.a.</v>
      </c>
      <c r="T28" s="86">
        <f>'[2]NIIP BEA 1.1'!L41</f>
        <v>486123</v>
      </c>
      <c r="U28" s="86">
        <f>'[2]NIIP BEA 1.1'!M41</f>
        <v>143445</v>
      </c>
      <c r="V28" s="86">
        <f>'[2]NIIP BEA 1.1'!N41</f>
        <v>791992</v>
      </c>
      <c r="W28" s="86">
        <f>'[2]NIIP BEA 1.1'!O41</f>
        <v>791992</v>
      </c>
      <c r="X28" s="86" t="str">
        <f>'[2]NIIP BEA 1.1'!P41</f>
        <v>n.a.</v>
      </c>
      <c r="Y28" s="86" t="str">
        <f>'[2]NIIP BEA 1.1'!Q41</f>
        <v> </v>
      </c>
      <c r="Z28" s="86">
        <f>'[2]NIIP BEA 1.1'!R41</f>
        <v>199771</v>
      </c>
      <c r="AA28" s="86">
        <f>'[2]NIIP BEA 1.1'!S41</f>
        <v>289863</v>
      </c>
      <c r="AB28" s="86" t="str">
        <f>'[2]NIIP BEA 1.1'!T41</f>
        <v>n.a.</v>
      </c>
      <c r="AC28" s="86">
        <f>'[2]NIIP BEA 1.1'!U41</f>
        <v>302358</v>
      </c>
      <c r="AD28" s="86"/>
      <c r="AE28" s="89"/>
      <c r="AF28" s="82">
        <v>0.115880678509814</v>
      </c>
      <c r="AG28" s="82">
        <v>0.1012606629909019</v>
      </c>
    </row>
    <row r="29" spans="1:33" x14ac:dyDescent="0.2">
      <c r="A29" s="66" t="s">
        <v>201</v>
      </c>
      <c r="B29" s="85" t="s">
        <v>99</v>
      </c>
      <c r="C29" s="85">
        <v>362137</v>
      </c>
      <c r="D29" s="85">
        <v>266106</v>
      </c>
      <c r="E29" s="85">
        <v>201799</v>
      </c>
      <c r="F29" s="85">
        <v>64307</v>
      </c>
      <c r="G29" s="85">
        <v>96031</v>
      </c>
      <c r="H29" s="85">
        <v>59643</v>
      </c>
      <c r="I29" s="66" t="s">
        <v>201</v>
      </c>
      <c r="J29" s="67">
        <f>'[2]NIIP BEA 1.1'!B42</f>
        <v>261494</v>
      </c>
      <c r="K29" s="67">
        <f>'[2]NIIP BEA 1.1'!C42</f>
        <v>261494</v>
      </c>
      <c r="L29" s="67" t="str">
        <f>'[2]NIIP BEA 1.1'!D42</f>
        <v>n.a.</v>
      </c>
      <c r="M29" s="67">
        <f>'[2]NIIP BEA 1.1'!E42</f>
        <v>1206656</v>
      </c>
      <c r="N29" s="86">
        <f>'[2]NIIP BEA 1.1'!F42</f>
        <v>1206656</v>
      </c>
      <c r="O29" s="86" t="str">
        <f>'[2]NIIP BEA 1.1'!G42</f>
        <v>n.a.</v>
      </c>
      <c r="P29" s="86" t="str">
        <f>'[2]NIIP BEA 1.1'!H42</f>
        <v> </v>
      </c>
      <c r="Q29" s="86">
        <f>'[2]NIIP BEA 1.1'!I42</f>
        <v>351325</v>
      </c>
      <c r="R29" s="86">
        <f>'[2]NIIP BEA 1.1'!J42</f>
        <v>110787</v>
      </c>
      <c r="S29" s="86" t="str">
        <f>'[2]NIIP BEA 1.1'!K42</f>
        <v>n.a.</v>
      </c>
      <c r="T29" s="86">
        <f>'[2]NIIP BEA 1.1'!L42</f>
        <v>621434</v>
      </c>
      <c r="U29" s="86">
        <f>'[2]NIIP BEA 1.1'!M42</f>
        <v>123110</v>
      </c>
      <c r="V29" s="86">
        <f>'[2]NIIP BEA 1.1'!N42</f>
        <v>945162</v>
      </c>
      <c r="W29" s="86">
        <f>'[2]NIIP BEA 1.1'!O42</f>
        <v>945162</v>
      </c>
      <c r="X29" s="86" t="str">
        <f>'[2]NIIP BEA 1.1'!P42</f>
        <v>n.a.</v>
      </c>
      <c r="Y29" s="86" t="str">
        <f>'[2]NIIP BEA 1.1'!Q42</f>
        <v> </v>
      </c>
      <c r="Z29" s="86">
        <f>'[2]NIIP BEA 1.1'!R42</f>
        <v>230300</v>
      </c>
      <c r="AA29" s="86">
        <f>'[2]NIIP BEA 1.1'!S42</f>
        <v>319827</v>
      </c>
      <c r="AB29" s="86" t="str">
        <f>'[2]NIIP BEA 1.1'!T42</f>
        <v>n.a.</v>
      </c>
      <c r="AC29" s="86">
        <f>'[2]NIIP BEA 1.1'!U42</f>
        <v>395035</v>
      </c>
      <c r="AD29" s="86"/>
      <c r="AE29" s="89"/>
      <c r="AF29" s="82">
        <v>9.3201586244780935E-2</v>
      </c>
      <c r="AG29" s="82">
        <v>7.530757886443297E-2</v>
      </c>
    </row>
    <row r="30" spans="1:33" x14ac:dyDescent="0.2">
      <c r="A30" s="66" t="s">
        <v>202</v>
      </c>
      <c r="B30" s="85" t="s">
        <v>99</v>
      </c>
      <c r="C30" s="85">
        <v>406733</v>
      </c>
      <c r="D30" s="85">
        <v>291094</v>
      </c>
      <c r="E30" s="85">
        <v>219926</v>
      </c>
      <c r="F30" s="85">
        <v>71168</v>
      </c>
      <c r="G30" s="85">
        <v>115639</v>
      </c>
      <c r="H30" s="85">
        <v>80574</v>
      </c>
      <c r="I30" s="66" t="s">
        <v>202</v>
      </c>
      <c r="J30" s="67">
        <f>'[2]NIIP BEA 1.1'!B43</f>
        <v>140140</v>
      </c>
      <c r="K30" s="67">
        <f>'[2]NIIP BEA 1.1'!C43</f>
        <v>140140</v>
      </c>
      <c r="L30" s="67" t="str">
        <f>'[2]NIIP BEA 1.1'!D43</f>
        <v>n.a.</v>
      </c>
      <c r="M30" s="67">
        <f>'[2]NIIP BEA 1.1'!E43</f>
        <v>1214478</v>
      </c>
      <c r="N30" s="86">
        <f>'[2]NIIP BEA 1.1'!F43</f>
        <v>1214478</v>
      </c>
      <c r="O30" s="86" t="str">
        <f>'[2]NIIP BEA 1.1'!G43</f>
        <v>n.a.</v>
      </c>
      <c r="P30" s="86" t="str">
        <f>'[2]NIIP BEA 1.1'!H43</f>
        <v> </v>
      </c>
      <c r="Q30" s="86">
        <f>'[2]NIIP BEA 1.1'!I43</f>
        <v>357920</v>
      </c>
      <c r="R30" s="86">
        <f>'[2]NIIP BEA 1.1'!J43</f>
        <v>112609</v>
      </c>
      <c r="S30" s="86" t="str">
        <f>'[2]NIIP BEA 1.1'!K43</f>
        <v>n.a.</v>
      </c>
      <c r="T30" s="86">
        <f>'[2]NIIP BEA 1.1'!L43</f>
        <v>638909</v>
      </c>
      <c r="U30" s="86">
        <f>'[2]NIIP BEA 1.1'!M43</f>
        <v>105040</v>
      </c>
      <c r="V30" s="86">
        <f>'[2]NIIP BEA 1.1'!N43</f>
        <v>1074338</v>
      </c>
      <c r="W30" s="86">
        <f>'[2]NIIP BEA 1.1'!O43</f>
        <v>1074338</v>
      </c>
      <c r="X30" s="86" t="str">
        <f>'[2]NIIP BEA 1.1'!P43</f>
        <v>n.a.</v>
      </c>
      <c r="Y30" s="86" t="str">
        <f>'[2]NIIP BEA 1.1'!Q43</f>
        <v> </v>
      </c>
      <c r="Z30" s="86">
        <f>'[2]NIIP BEA 1.1'!R43</f>
        <v>259723</v>
      </c>
      <c r="AA30" s="86">
        <f>'[2]NIIP BEA 1.1'!S43</f>
        <v>367974</v>
      </c>
      <c r="AB30" s="86" t="str">
        <f>'[2]NIIP BEA 1.1'!T43</f>
        <v>n.a.</v>
      </c>
      <c r="AC30" s="86">
        <f>'[2]NIIP BEA 1.1'!U43</f>
        <v>446641</v>
      </c>
      <c r="AD30" s="86"/>
      <c r="AE30" s="89"/>
      <c r="AF30" s="82">
        <v>9.5834272568155299E-2</v>
      </c>
      <c r="AG30" s="82">
        <v>8.5248877970125758E-2</v>
      </c>
    </row>
    <row r="31" spans="1:33" x14ac:dyDescent="0.2">
      <c r="A31" s="66" t="s">
        <v>203</v>
      </c>
      <c r="B31" s="85" t="s">
        <v>99</v>
      </c>
      <c r="C31" s="85">
        <v>394117</v>
      </c>
      <c r="D31" s="85">
        <v>289071</v>
      </c>
      <c r="E31" s="85">
        <v>215915</v>
      </c>
      <c r="F31" s="85">
        <v>73156</v>
      </c>
      <c r="G31" s="85">
        <v>105046</v>
      </c>
      <c r="H31" s="85">
        <v>79324</v>
      </c>
      <c r="I31" s="66" t="s">
        <v>203</v>
      </c>
      <c r="J31" s="67">
        <f>'[2]NIIP BEA 1.1'!B44</f>
        <v>104281</v>
      </c>
      <c r="K31" s="67">
        <f>'[2]NIIP BEA 1.1'!C44</f>
        <v>104281</v>
      </c>
      <c r="L31" s="67" t="str">
        <f>'[2]NIIP BEA 1.1'!D44</f>
        <v>n.a.</v>
      </c>
      <c r="M31" s="67">
        <f>'[2]NIIP BEA 1.1'!E44</f>
        <v>1392053</v>
      </c>
      <c r="N31" s="86">
        <f>'[2]NIIP BEA 1.1'!F44</f>
        <v>1392053</v>
      </c>
      <c r="O31" s="86" t="str">
        <f>'[2]NIIP BEA 1.1'!G44</f>
        <v>n.a.</v>
      </c>
      <c r="P31" s="86" t="str">
        <f>'[2]NIIP BEA 1.1'!H44</f>
        <v> </v>
      </c>
      <c r="Q31" s="86">
        <f>'[2]NIIP BEA 1.1'!I44</f>
        <v>475693</v>
      </c>
      <c r="R31" s="86">
        <f>'[2]NIIP BEA 1.1'!J44</f>
        <v>138735</v>
      </c>
      <c r="S31" s="86" t="str">
        <f>'[2]NIIP BEA 1.1'!K44</f>
        <v>n.a.</v>
      </c>
      <c r="T31" s="86">
        <f>'[2]NIIP BEA 1.1'!L44</f>
        <v>659695</v>
      </c>
      <c r="U31" s="86">
        <f>'[2]NIIP BEA 1.1'!M44</f>
        <v>117930</v>
      </c>
      <c r="V31" s="86">
        <f>'[2]NIIP BEA 1.1'!N44</f>
        <v>1287772</v>
      </c>
      <c r="W31" s="86">
        <f>'[2]NIIP BEA 1.1'!O44</f>
        <v>1287772</v>
      </c>
      <c r="X31" s="86" t="str">
        <f>'[2]NIIP BEA 1.1'!P44</f>
        <v>n.a.</v>
      </c>
      <c r="Y31" s="86" t="str">
        <f>'[2]NIIP BEA 1.1'!Q44</f>
        <v> </v>
      </c>
      <c r="Z31" s="86">
        <f>'[2]NIIP BEA 1.1'!R44</f>
        <v>309338</v>
      </c>
      <c r="AA31" s="86">
        <f>'[2]NIIP BEA 1.1'!S44</f>
        <v>473731</v>
      </c>
      <c r="AB31" s="86" t="str">
        <f>'[2]NIIP BEA 1.1'!T44</f>
        <v>n.a.</v>
      </c>
      <c r="AC31" s="86">
        <f>'[2]NIIP BEA 1.1'!U44</f>
        <v>504703</v>
      </c>
      <c r="AD31" s="86"/>
      <c r="AE31" s="89"/>
      <c r="AF31" s="82">
        <v>8.6494773886393983E-2</v>
      </c>
      <c r="AG31" s="82">
        <v>7.3835236210578054E-2</v>
      </c>
    </row>
    <row r="32" spans="1:33" x14ac:dyDescent="0.2">
      <c r="A32" s="66" t="s">
        <v>204</v>
      </c>
      <c r="B32" s="85" t="s">
        <v>99</v>
      </c>
      <c r="C32" s="85">
        <v>412832</v>
      </c>
      <c r="D32" s="85">
        <v>310034</v>
      </c>
      <c r="E32" s="85">
        <v>223344</v>
      </c>
      <c r="F32" s="85">
        <v>86690</v>
      </c>
      <c r="G32" s="85">
        <v>102798</v>
      </c>
      <c r="H32" s="85">
        <v>87304</v>
      </c>
      <c r="I32" s="66" t="s">
        <v>204</v>
      </c>
      <c r="J32" s="67">
        <f>'[2]NIIP BEA 1.1'!B45</f>
        <v>109232</v>
      </c>
      <c r="K32" s="67">
        <f>'[2]NIIP BEA 1.1'!C45</f>
        <v>109232</v>
      </c>
      <c r="L32" s="67" t="str">
        <f>'[2]NIIP BEA 1.1'!D45</f>
        <v>n.a.</v>
      </c>
      <c r="M32" s="67">
        <f>'[2]NIIP BEA 1.1'!E45</f>
        <v>1679716</v>
      </c>
      <c r="N32" s="86">
        <f>'[2]NIIP BEA 1.1'!F45</f>
        <v>1679716</v>
      </c>
      <c r="O32" s="86" t="str">
        <f>'[2]NIIP BEA 1.1'!G45</f>
        <v>n.a.</v>
      </c>
      <c r="P32" s="86" t="str">
        <f>'[2]NIIP BEA 1.1'!H45</f>
        <v> </v>
      </c>
      <c r="Q32" s="86">
        <f>'[2]NIIP BEA 1.1'!I45</f>
        <v>615138</v>
      </c>
      <c r="R32" s="86">
        <f>'[2]NIIP BEA 1.1'!J45</f>
        <v>182167</v>
      </c>
      <c r="S32" s="86" t="str">
        <f>'[2]NIIP BEA 1.1'!K45</f>
        <v>n.a.</v>
      </c>
      <c r="T32" s="86">
        <f>'[2]NIIP BEA 1.1'!L45</f>
        <v>742536</v>
      </c>
      <c r="U32" s="86">
        <f>'[2]NIIP BEA 1.1'!M45</f>
        <v>139875</v>
      </c>
      <c r="V32" s="86">
        <f>'[2]NIIP BEA 1.1'!N45</f>
        <v>1570484</v>
      </c>
      <c r="W32" s="86">
        <f>'[2]NIIP BEA 1.1'!O45</f>
        <v>1570484</v>
      </c>
      <c r="X32" s="86" t="str">
        <f>'[2]NIIP BEA 1.1'!P45</f>
        <v>n.a.</v>
      </c>
      <c r="Y32" s="86" t="str">
        <f>'[2]NIIP BEA 1.1'!Q45</f>
        <v> </v>
      </c>
      <c r="Z32" s="86">
        <f>'[2]NIIP BEA 1.1'!R45</f>
        <v>358030</v>
      </c>
      <c r="AA32" s="86">
        <f>'[2]NIIP BEA 1.1'!S45</f>
        <v>616611</v>
      </c>
      <c r="AB32" s="86" t="str">
        <f>'[2]NIIP BEA 1.1'!T45</f>
        <v>n.a.</v>
      </c>
      <c r="AC32" s="86">
        <f>'[2]NIIP BEA 1.1'!U45</f>
        <v>595843</v>
      </c>
      <c r="AD32" s="86"/>
      <c r="AE32" s="89"/>
      <c r="AF32" s="82">
        <v>7.3846326253382596E-2</v>
      </c>
      <c r="AG32" s="82">
        <v>6.7794609604805822E-2</v>
      </c>
    </row>
    <row r="33" spans="1:33" x14ac:dyDescent="0.2">
      <c r="A33" s="66" t="s">
        <v>205</v>
      </c>
      <c r="B33" s="85" t="s">
        <v>99</v>
      </c>
      <c r="C33" s="85">
        <v>462472</v>
      </c>
      <c r="D33" s="85">
        <v>348869</v>
      </c>
      <c r="E33" s="85">
        <v>250208</v>
      </c>
      <c r="F33" s="85">
        <v>98661</v>
      </c>
      <c r="G33" s="85">
        <v>113603</v>
      </c>
      <c r="H33" s="85">
        <v>99309</v>
      </c>
      <c r="I33" s="66" t="s">
        <v>205</v>
      </c>
      <c r="J33" s="67">
        <f>'[2]NIIP BEA 1.1'!B46</f>
        <v>59616</v>
      </c>
      <c r="K33" s="67">
        <f>'[2]NIIP BEA 1.1'!C46</f>
        <v>59616</v>
      </c>
      <c r="L33" s="67" t="str">
        <f>'[2]NIIP BEA 1.1'!D46</f>
        <v>n.a.</v>
      </c>
      <c r="M33" s="67">
        <f>'[2]NIIP BEA 1.1'!E46</f>
        <v>1850216</v>
      </c>
      <c r="N33" s="86">
        <f>'[2]NIIP BEA 1.1'!F46</f>
        <v>1850216</v>
      </c>
      <c r="O33" s="86" t="str">
        <f>'[2]NIIP BEA 1.1'!G46</f>
        <v>n.a.</v>
      </c>
      <c r="P33" s="86" t="str">
        <f>'[2]NIIP BEA 1.1'!H46</f>
        <v> </v>
      </c>
      <c r="Q33" s="86">
        <f>'[2]NIIP BEA 1.1'!I46</f>
        <v>681751</v>
      </c>
      <c r="R33" s="86">
        <f>'[2]NIIP BEA 1.1'!J46</f>
        <v>215285</v>
      </c>
      <c r="S33" s="86" t="str">
        <f>'[2]NIIP BEA 1.1'!K46</f>
        <v>n.a.</v>
      </c>
      <c r="T33" s="86">
        <f>'[2]NIIP BEA 1.1'!L46</f>
        <v>790810</v>
      </c>
      <c r="U33" s="86">
        <f>'[2]NIIP BEA 1.1'!M46</f>
        <v>162370</v>
      </c>
      <c r="V33" s="86">
        <f>'[2]NIIP BEA 1.1'!N46</f>
        <v>1790600</v>
      </c>
      <c r="W33" s="86">
        <f>'[2]NIIP BEA 1.1'!O46</f>
        <v>1790600</v>
      </c>
      <c r="X33" s="86" t="str">
        <f>'[2]NIIP BEA 1.1'!P46</f>
        <v>n.a.</v>
      </c>
      <c r="Y33" s="86" t="str">
        <f>'[2]NIIP BEA 1.1'!Q46</f>
        <v> </v>
      </c>
      <c r="Z33" s="86">
        <f>'[2]NIIP BEA 1.1'!R46</f>
        <v>407706</v>
      </c>
      <c r="AA33" s="86">
        <f>'[2]NIIP BEA 1.1'!S46</f>
        <v>676649</v>
      </c>
      <c r="AB33" s="86" t="str">
        <f>'[2]NIIP BEA 1.1'!T46</f>
        <v>n.a.</v>
      </c>
      <c r="AC33" s="86">
        <f>'[2]NIIP BEA 1.1'!U46</f>
        <v>706245</v>
      </c>
      <c r="AD33" s="86"/>
      <c r="AE33" s="89"/>
      <c r="AF33" s="82">
        <v>6.7632266406940214E-2</v>
      </c>
      <c r="AG33" s="82">
        <v>6.3234646134567432E-2</v>
      </c>
    </row>
    <row r="34" spans="1:33" x14ac:dyDescent="0.2">
      <c r="A34" s="66" t="s">
        <v>206</v>
      </c>
      <c r="B34" s="85" t="s">
        <v>99</v>
      </c>
      <c r="C34" s="85">
        <v>572816</v>
      </c>
      <c r="D34" s="85">
        <v>431150</v>
      </c>
      <c r="E34" s="85">
        <v>320230</v>
      </c>
      <c r="F34" s="85">
        <v>110920</v>
      </c>
      <c r="G34" s="85">
        <v>141666</v>
      </c>
      <c r="H34" s="85">
        <v>122981</v>
      </c>
      <c r="I34" s="66" t="s">
        <v>206</v>
      </c>
      <c r="J34" s="67">
        <f>'[2]NIIP BEA 1.1'!B47</f>
        <v>21479</v>
      </c>
      <c r="K34" s="67">
        <f>'[2]NIIP BEA 1.1'!C47</f>
        <v>21479</v>
      </c>
      <c r="L34" s="67" t="str">
        <f>'[2]NIIP BEA 1.1'!D47</f>
        <v>n.a.</v>
      </c>
      <c r="M34" s="67">
        <f>'[2]NIIP BEA 1.1'!E47</f>
        <v>2098851</v>
      </c>
      <c r="N34" s="86">
        <f>'[2]NIIP BEA 1.1'!F47</f>
        <v>2098851</v>
      </c>
      <c r="O34" s="86" t="str">
        <f>'[2]NIIP BEA 1.1'!G47</f>
        <v>n.a.</v>
      </c>
      <c r="P34" s="86" t="str">
        <f>'[2]NIIP BEA 1.1'!H47</f>
        <v> </v>
      </c>
      <c r="Q34" s="86">
        <f>'[2]NIIP BEA 1.1'!I47</f>
        <v>782947</v>
      </c>
      <c r="R34" s="86">
        <f>'[2]NIIP BEA 1.1'!J47</f>
        <v>305186</v>
      </c>
      <c r="S34" s="86" t="str">
        <f>'[2]NIIP BEA 1.1'!K47</f>
        <v>n.a.</v>
      </c>
      <c r="T34" s="86">
        <f>'[2]NIIP BEA 1.1'!L47</f>
        <v>866539</v>
      </c>
      <c r="U34" s="86">
        <f>'[2]NIIP BEA 1.1'!M47</f>
        <v>144179</v>
      </c>
      <c r="V34" s="86">
        <f>'[2]NIIP BEA 1.1'!N47</f>
        <v>2077372</v>
      </c>
      <c r="W34" s="86">
        <f>'[2]NIIP BEA 1.1'!O47</f>
        <v>2077372</v>
      </c>
      <c r="X34" s="86" t="str">
        <f>'[2]NIIP BEA 1.1'!P47</f>
        <v>n.a.</v>
      </c>
      <c r="Y34" s="86" t="str">
        <f>'[2]NIIP BEA 1.1'!Q47</f>
        <v> </v>
      </c>
      <c r="Z34" s="86">
        <f>'[2]NIIP BEA 1.1'!R47</f>
        <v>482015</v>
      </c>
      <c r="AA34" s="86">
        <f>'[2]NIIP BEA 1.1'!S47</f>
        <v>784911</v>
      </c>
      <c r="AB34" s="86" t="str">
        <f>'[2]NIIP BEA 1.1'!T47</f>
        <v>n.a.</v>
      </c>
      <c r="AC34" s="86">
        <f>'[2]NIIP BEA 1.1'!U47</f>
        <v>810446</v>
      </c>
      <c r="AD34" s="86"/>
      <c r="AE34" s="89"/>
      <c r="AF34" s="82">
        <v>7.6567276469341958E-2</v>
      </c>
      <c r="AG34" s="82">
        <v>6.8681447559477277E-2</v>
      </c>
    </row>
    <row r="35" spans="1:33" x14ac:dyDescent="0.2">
      <c r="A35" s="66" t="s">
        <v>207</v>
      </c>
      <c r="B35" s="85" t="s">
        <v>99</v>
      </c>
      <c r="C35" s="85">
        <v>653387</v>
      </c>
      <c r="D35" s="85">
        <v>487003</v>
      </c>
      <c r="E35" s="85">
        <v>359916</v>
      </c>
      <c r="F35" s="85">
        <v>127087</v>
      </c>
      <c r="G35" s="85">
        <v>166384</v>
      </c>
      <c r="H35" s="85">
        <v>146560</v>
      </c>
      <c r="I35" s="66" t="s">
        <v>207</v>
      </c>
      <c r="J35" s="67">
        <f>'[2]NIIP BEA 1.1'!B48</f>
        <v>-33713</v>
      </c>
      <c r="K35" s="67">
        <f>'[2]NIIP BEA 1.1'!C48</f>
        <v>-33713</v>
      </c>
      <c r="L35" s="67" t="str">
        <f>'[2]NIIP BEA 1.1'!D48</f>
        <v>n.a.</v>
      </c>
      <c r="M35" s="67">
        <f>'[2]NIIP BEA 1.1'!E48</f>
        <v>2447740</v>
      </c>
      <c r="N35" s="86">
        <f>'[2]NIIP BEA 1.1'!F48</f>
        <v>2447740</v>
      </c>
      <c r="O35" s="86" t="str">
        <f>'[2]NIIP BEA 1.1'!G48</f>
        <v>n.a.</v>
      </c>
      <c r="P35" s="86" t="str">
        <f>'[2]NIIP BEA 1.1'!H48</f>
        <v> </v>
      </c>
      <c r="Q35" s="86">
        <f>'[2]NIIP BEA 1.1'!I48</f>
        <v>929965</v>
      </c>
      <c r="R35" s="86">
        <f>'[2]NIIP BEA 1.1'!J48</f>
        <v>395727</v>
      </c>
      <c r="S35" s="86" t="str">
        <f>'[2]NIIP BEA 1.1'!K48</f>
        <v>n.a.</v>
      </c>
      <c r="T35" s="86">
        <f>'[2]NIIP BEA 1.1'!L48</f>
        <v>953334</v>
      </c>
      <c r="U35" s="86">
        <f>'[2]NIIP BEA 1.1'!M48</f>
        <v>168714</v>
      </c>
      <c r="V35" s="86">
        <f>'[2]NIIP BEA 1.1'!N48</f>
        <v>2481453</v>
      </c>
      <c r="W35" s="86">
        <f>'[2]NIIP BEA 1.1'!O48</f>
        <v>2481453</v>
      </c>
      <c r="X35" s="86" t="str">
        <f>'[2]NIIP BEA 1.1'!P48</f>
        <v>n.a.</v>
      </c>
      <c r="Y35" s="86" t="str">
        <f>'[2]NIIP BEA 1.1'!Q48</f>
        <v> </v>
      </c>
      <c r="Z35" s="86">
        <f>'[2]NIIP BEA 1.1'!R48</f>
        <v>632239</v>
      </c>
      <c r="AA35" s="86">
        <f>'[2]NIIP BEA 1.1'!S48</f>
        <v>958808</v>
      </c>
      <c r="AB35" s="86" t="str">
        <f>'[2]NIIP BEA 1.1'!T48</f>
        <v>n.a.</v>
      </c>
      <c r="AC35" s="86">
        <f>'[2]NIIP BEA 1.1'!U48</f>
        <v>890406</v>
      </c>
      <c r="AD35" s="86"/>
      <c r="AE35" s="89"/>
      <c r="AF35" s="82">
        <v>7.9273850311432303E-2</v>
      </c>
      <c r="AG35" s="82">
        <v>7.0550676527843831E-2</v>
      </c>
    </row>
    <row r="36" spans="1:33" x14ac:dyDescent="0.2">
      <c r="A36" s="66" t="s">
        <v>208</v>
      </c>
      <c r="B36" s="85" t="s">
        <v>99</v>
      </c>
      <c r="C36" s="85">
        <v>712128</v>
      </c>
      <c r="D36" s="85">
        <v>535234</v>
      </c>
      <c r="E36" s="85">
        <v>387401</v>
      </c>
      <c r="F36" s="85">
        <v>147833</v>
      </c>
      <c r="G36" s="85">
        <v>176894</v>
      </c>
      <c r="H36" s="85">
        <v>148345</v>
      </c>
      <c r="I36" s="66" t="s">
        <v>208</v>
      </c>
      <c r="J36" s="67">
        <f>'[2]NIIP BEA 1.1'!B49</f>
        <v>-149523</v>
      </c>
      <c r="K36" s="67">
        <f>'[2]NIIP BEA 1.1'!C49</f>
        <v>-149523</v>
      </c>
      <c r="L36" s="67" t="str">
        <f>'[2]NIIP BEA 1.1'!D49</f>
        <v>n.a.</v>
      </c>
      <c r="M36" s="67">
        <f>'[2]NIIP BEA 1.1'!E49</f>
        <v>2415654</v>
      </c>
      <c r="N36" s="86">
        <f>'[2]NIIP BEA 1.1'!F49</f>
        <v>2415654</v>
      </c>
      <c r="O36" s="86" t="str">
        <f>'[2]NIIP BEA 1.1'!G49</f>
        <v>n.a.</v>
      </c>
      <c r="P36" s="86" t="str">
        <f>'[2]NIIP BEA 1.1'!H49</f>
        <v> </v>
      </c>
      <c r="Q36" s="86">
        <f>'[2]NIIP BEA 1.1'!I49</f>
        <v>853331</v>
      </c>
      <c r="R36" s="86">
        <f>'[2]NIIP BEA 1.1'!J49</f>
        <v>425538</v>
      </c>
      <c r="S36" s="86" t="str">
        <f>'[2]NIIP BEA 1.1'!K49</f>
        <v>n.a.</v>
      </c>
      <c r="T36" s="86">
        <f>'[2]NIIP BEA 1.1'!L49</f>
        <v>962121</v>
      </c>
      <c r="U36" s="86">
        <f>'[2]NIIP BEA 1.1'!M49</f>
        <v>174664</v>
      </c>
      <c r="V36" s="86">
        <f>'[2]NIIP BEA 1.1'!N49</f>
        <v>2565177</v>
      </c>
      <c r="W36" s="86">
        <f>'[2]NIIP BEA 1.1'!O49</f>
        <v>2565177</v>
      </c>
      <c r="X36" s="86" t="str">
        <f>'[2]NIIP BEA 1.1'!P49</f>
        <v>n.a.</v>
      </c>
      <c r="Y36" s="86" t="str">
        <f>'[2]NIIP BEA 1.1'!Q49</f>
        <v> </v>
      </c>
      <c r="Z36" s="86">
        <f>'[2]NIIP BEA 1.1'!R49</f>
        <v>661170</v>
      </c>
      <c r="AA36" s="86">
        <f>'[2]NIIP BEA 1.1'!S49</f>
        <v>946844</v>
      </c>
      <c r="AB36" s="86" t="str">
        <f>'[2]NIIP BEA 1.1'!T49</f>
        <v>n.a.</v>
      </c>
      <c r="AC36" s="86">
        <f>'[2]NIIP BEA 1.1'!U49</f>
        <v>957163</v>
      </c>
      <c r="AD36" s="86"/>
      <c r="AE36" s="89"/>
      <c r="AF36" s="82">
        <v>7.2268296469396254E-2</v>
      </c>
      <c r="AG36" s="82">
        <v>5.9781507044461453E-2</v>
      </c>
    </row>
    <row r="37" spans="1:33" x14ac:dyDescent="0.2">
      <c r="A37" s="66" t="s">
        <v>209</v>
      </c>
      <c r="B37" s="85" t="s">
        <v>99</v>
      </c>
      <c r="C37" s="85">
        <v>733670</v>
      </c>
      <c r="D37" s="85">
        <v>578343</v>
      </c>
      <c r="E37" s="85">
        <v>414083</v>
      </c>
      <c r="F37" s="85">
        <v>164260</v>
      </c>
      <c r="G37" s="85">
        <v>155327</v>
      </c>
      <c r="H37" s="85">
        <v>131198</v>
      </c>
      <c r="I37" s="66" t="s">
        <v>209</v>
      </c>
      <c r="J37" s="67">
        <f>'[2]NIIP BEA 1.1'!B50</f>
        <v>-243314</v>
      </c>
      <c r="K37" s="67">
        <f>'[2]NIIP BEA 1.1'!C50</f>
        <v>-243314</v>
      </c>
      <c r="L37" s="67" t="str">
        <f>'[2]NIIP BEA 1.1'!D50</f>
        <v>n.a.</v>
      </c>
      <c r="M37" s="67">
        <f>'[2]NIIP BEA 1.1'!E50</f>
        <v>2605674</v>
      </c>
      <c r="N37" s="86">
        <f>'[2]NIIP BEA 1.1'!F50</f>
        <v>2605674</v>
      </c>
      <c r="O37" s="86" t="str">
        <f>'[2]NIIP BEA 1.1'!G50</f>
        <v>n.a.</v>
      </c>
      <c r="P37" s="86" t="str">
        <f>'[2]NIIP BEA 1.1'!H50</f>
        <v> </v>
      </c>
      <c r="Q37" s="86">
        <f>'[2]NIIP BEA 1.1'!I50</f>
        <v>962582</v>
      </c>
      <c r="R37" s="86">
        <f>'[2]NIIP BEA 1.1'!J50</f>
        <v>525355</v>
      </c>
      <c r="S37" s="86" t="str">
        <f>'[2]NIIP BEA 1.1'!K50</f>
        <v>n.a.</v>
      </c>
      <c r="T37" s="86">
        <f>'[2]NIIP BEA 1.1'!L50</f>
        <v>958514</v>
      </c>
      <c r="U37" s="86">
        <f>'[2]NIIP BEA 1.1'!M50</f>
        <v>159223</v>
      </c>
      <c r="V37" s="86">
        <f>'[2]NIIP BEA 1.1'!N50</f>
        <v>2848988</v>
      </c>
      <c r="W37" s="86">
        <f>'[2]NIIP BEA 1.1'!O50</f>
        <v>2848988</v>
      </c>
      <c r="X37" s="86" t="str">
        <f>'[2]NIIP BEA 1.1'!P50</f>
        <v>n.a.</v>
      </c>
      <c r="Y37" s="86" t="str">
        <f>'[2]NIIP BEA 1.1'!Q50</f>
        <v> </v>
      </c>
      <c r="Z37" s="86">
        <f>'[2]NIIP BEA 1.1'!R50</f>
        <v>804182</v>
      </c>
      <c r="AA37" s="86">
        <f>'[2]NIIP BEA 1.1'!S50</f>
        <v>1076499</v>
      </c>
      <c r="AB37" s="86" t="str">
        <f>'[2]NIIP BEA 1.1'!T50</f>
        <v>n.a.</v>
      </c>
      <c r="AC37" s="86">
        <f>'[2]NIIP BEA 1.1'!U50</f>
        <v>968307</v>
      </c>
      <c r="AD37" s="86"/>
      <c r="AE37" s="89"/>
      <c r="AF37" s="82">
        <v>6.4300185374229921E-2</v>
      </c>
      <c r="AG37" s="82">
        <v>5.1145788380295008E-2</v>
      </c>
    </row>
    <row r="38" spans="1:33" x14ac:dyDescent="0.2">
      <c r="A38" s="66" t="s">
        <v>210</v>
      </c>
      <c r="B38" s="85" t="s">
        <v>99</v>
      </c>
      <c r="C38" s="85">
        <v>755964</v>
      </c>
      <c r="D38" s="85">
        <v>616882</v>
      </c>
      <c r="E38" s="85">
        <v>439631</v>
      </c>
      <c r="F38" s="85">
        <v>177251</v>
      </c>
      <c r="G38" s="85">
        <v>139082</v>
      </c>
      <c r="H38" s="85">
        <v>114845</v>
      </c>
      <c r="I38" s="66" t="s">
        <v>210</v>
      </c>
      <c r="J38" s="67">
        <f>'[2]NIIP BEA 1.1'!B51</f>
        <v>-432129</v>
      </c>
      <c r="K38" s="67">
        <f>'[2]NIIP BEA 1.1'!C51</f>
        <v>-432129</v>
      </c>
      <c r="L38" s="67" t="str">
        <f>'[2]NIIP BEA 1.1'!D51</f>
        <v>n.a.</v>
      </c>
      <c r="M38" s="67">
        <f>'[2]NIIP BEA 1.1'!E51</f>
        <v>2611230</v>
      </c>
      <c r="N38" s="86">
        <f>'[2]NIIP BEA 1.1'!F51</f>
        <v>2611230</v>
      </c>
      <c r="O38" s="86" t="str">
        <f>'[2]NIIP BEA 1.1'!G51</f>
        <v>n.a.</v>
      </c>
      <c r="P38" s="86" t="str">
        <f>'[2]NIIP BEA 1.1'!H51</f>
        <v> </v>
      </c>
      <c r="Q38" s="86">
        <f>'[2]NIIP BEA 1.1'!I51</f>
        <v>943364</v>
      </c>
      <c r="R38" s="86">
        <f>'[2]NIIP BEA 1.1'!J51</f>
        <v>586206</v>
      </c>
      <c r="S38" s="86" t="str">
        <f>'[2]NIIP BEA 1.1'!K51</f>
        <v>n.a.</v>
      </c>
      <c r="T38" s="86">
        <f>'[2]NIIP BEA 1.1'!L51</f>
        <v>934225</v>
      </c>
      <c r="U38" s="86">
        <f>'[2]NIIP BEA 1.1'!M51</f>
        <v>147435</v>
      </c>
      <c r="V38" s="86">
        <f>'[2]NIIP BEA 1.1'!N51</f>
        <v>3043359</v>
      </c>
      <c r="W38" s="86">
        <f>'[2]NIIP BEA 1.1'!O51</f>
        <v>3043359</v>
      </c>
      <c r="X38" s="86" t="str">
        <f>'[2]NIIP BEA 1.1'!P51</f>
        <v>n.a.</v>
      </c>
      <c r="Y38" s="86" t="str">
        <f>'[2]NIIP BEA 1.1'!Q51</f>
        <v> </v>
      </c>
      <c r="Z38" s="86">
        <f>'[2]NIIP BEA 1.1'!R51</f>
        <v>840912</v>
      </c>
      <c r="AA38" s="86">
        <f>'[2]NIIP BEA 1.1'!S51</f>
        <v>1180655</v>
      </c>
      <c r="AB38" s="86" t="str">
        <f>'[2]NIIP BEA 1.1'!T51</f>
        <v>n.a.</v>
      </c>
      <c r="AC38" s="86">
        <f>'[2]NIIP BEA 1.1'!U51</f>
        <v>1021792</v>
      </c>
      <c r="AD38" s="86"/>
      <c r="AE38" s="89"/>
      <c r="AF38" s="82">
        <v>5.3376592774076879E-2</v>
      </c>
      <c r="AG38" s="82">
        <v>4.0310805099916178E-2</v>
      </c>
    </row>
    <row r="39" spans="1:33" x14ac:dyDescent="0.2">
      <c r="A39" s="66" t="s">
        <v>211</v>
      </c>
      <c r="B39" s="85" t="s">
        <v>99</v>
      </c>
      <c r="C39" s="85">
        <v>784469</v>
      </c>
      <c r="D39" s="85">
        <v>642863</v>
      </c>
      <c r="E39" s="85">
        <v>456943</v>
      </c>
      <c r="F39" s="85">
        <v>185920</v>
      </c>
      <c r="G39" s="85">
        <v>141606</v>
      </c>
      <c r="H39" s="85">
        <v>116287</v>
      </c>
      <c r="I39" s="66" t="s">
        <v>211</v>
      </c>
      <c r="J39" s="67">
        <f>'[2]NIIP BEA 1.1'!B52</f>
        <v>-121772</v>
      </c>
      <c r="K39" s="67">
        <f>'[2]NIIP BEA 1.1'!C52</f>
        <v>-121772</v>
      </c>
      <c r="L39" s="67" t="str">
        <f>'[2]NIIP BEA 1.1'!D52</f>
        <v>n.a.</v>
      </c>
      <c r="M39" s="67">
        <f>'[2]NIIP BEA 1.1'!E52</f>
        <v>3234733</v>
      </c>
      <c r="N39" s="86">
        <f>'[2]NIIP BEA 1.1'!F52</f>
        <v>3234733</v>
      </c>
      <c r="O39" s="86" t="str">
        <f>'[2]NIIP BEA 1.1'!G52</f>
        <v>n.a.</v>
      </c>
      <c r="P39" s="86" t="str">
        <f>'[2]NIIP BEA 1.1'!H52</f>
        <v> </v>
      </c>
      <c r="Q39" s="86">
        <f>'[2]NIIP BEA 1.1'!I52</f>
        <v>1204611</v>
      </c>
      <c r="R39" s="86">
        <f>'[2]NIIP BEA 1.1'!J52</f>
        <v>916315</v>
      </c>
      <c r="S39" s="86" t="str">
        <f>'[2]NIIP BEA 1.1'!K52</f>
        <v>n.a.</v>
      </c>
      <c r="T39" s="86">
        <f>'[2]NIIP BEA 1.1'!L52</f>
        <v>948862</v>
      </c>
      <c r="U39" s="86">
        <f>'[2]NIIP BEA 1.1'!M52</f>
        <v>164945</v>
      </c>
      <c r="V39" s="86">
        <f>'[2]NIIP BEA 1.1'!N52</f>
        <v>3356505</v>
      </c>
      <c r="W39" s="86">
        <f>'[2]NIIP BEA 1.1'!O52</f>
        <v>3356505</v>
      </c>
      <c r="X39" s="86" t="str">
        <f>'[2]NIIP BEA 1.1'!P52</f>
        <v>n.a.</v>
      </c>
      <c r="Y39" s="86" t="str">
        <f>'[2]NIIP BEA 1.1'!Q52</f>
        <v> </v>
      </c>
      <c r="Z39" s="86">
        <f>'[2]NIIP BEA 1.1'!R52</f>
        <v>911710</v>
      </c>
      <c r="AA39" s="86">
        <f>'[2]NIIP BEA 1.1'!S52</f>
        <v>1371827</v>
      </c>
      <c r="AB39" s="86" t="str">
        <f>'[2]NIIP BEA 1.1'!T52</f>
        <v>n.a.</v>
      </c>
      <c r="AC39" s="86">
        <f>'[2]NIIP BEA 1.1'!U52</f>
        <v>1072968</v>
      </c>
      <c r="AD39" s="86"/>
      <c r="AE39" s="89"/>
      <c r="AF39" s="82">
        <v>5.4229615928125828E-2</v>
      </c>
      <c r="AG39" s="82">
        <v>3.8210083003681131E-2</v>
      </c>
    </row>
    <row r="40" spans="1:33" x14ac:dyDescent="0.2">
      <c r="A40" s="66" t="s">
        <v>212</v>
      </c>
      <c r="B40" s="85" t="s">
        <v>99</v>
      </c>
      <c r="C40" s="85">
        <v>872701</v>
      </c>
      <c r="D40" s="85">
        <v>703254</v>
      </c>
      <c r="E40" s="85">
        <v>502859</v>
      </c>
      <c r="F40" s="85">
        <v>200395</v>
      </c>
      <c r="G40" s="85">
        <v>169447</v>
      </c>
      <c r="H40" s="85">
        <v>152302</v>
      </c>
      <c r="I40" s="66" t="s">
        <v>212</v>
      </c>
      <c r="J40" s="67">
        <f>'[2]NIIP BEA 1.1'!B53</f>
        <v>-110311</v>
      </c>
      <c r="K40" s="67">
        <f>'[2]NIIP BEA 1.1'!C53</f>
        <v>-110311</v>
      </c>
      <c r="L40" s="67" t="str">
        <f>'[2]NIIP BEA 1.1'!D53</f>
        <v>n.a.</v>
      </c>
      <c r="M40" s="67">
        <f>'[2]NIIP BEA 1.1'!E53</f>
        <v>3434637</v>
      </c>
      <c r="N40" s="86">
        <f>'[2]NIIP BEA 1.1'!F53</f>
        <v>3434637</v>
      </c>
      <c r="O40" s="86" t="str">
        <f>'[2]NIIP BEA 1.1'!G53</f>
        <v>n.a.</v>
      </c>
      <c r="P40" s="86" t="str">
        <f>'[2]NIIP BEA 1.1'!H53</f>
        <v> </v>
      </c>
      <c r="Q40" s="86">
        <f>'[2]NIIP BEA 1.1'!I53</f>
        <v>1234084</v>
      </c>
      <c r="R40" s="86">
        <f>'[2]NIIP BEA 1.1'!J53</f>
        <v>990838</v>
      </c>
      <c r="S40" s="86" t="str">
        <f>'[2]NIIP BEA 1.1'!K53</f>
        <v>n.a.</v>
      </c>
      <c r="T40" s="86">
        <f>'[2]NIIP BEA 1.1'!L53</f>
        <v>1046321</v>
      </c>
      <c r="U40" s="86">
        <f>'[2]NIIP BEA 1.1'!M53</f>
        <v>163394</v>
      </c>
      <c r="V40" s="86">
        <f>'[2]NIIP BEA 1.1'!N53</f>
        <v>3544948</v>
      </c>
      <c r="W40" s="86">
        <f>'[2]NIIP BEA 1.1'!O53</f>
        <v>3544948</v>
      </c>
      <c r="X40" s="86" t="str">
        <f>'[2]NIIP BEA 1.1'!P53</f>
        <v>n.a.</v>
      </c>
      <c r="Y40" s="86" t="str">
        <f>'[2]NIIP BEA 1.1'!Q53</f>
        <v> </v>
      </c>
      <c r="Z40" s="86">
        <f>'[2]NIIP BEA 1.1'!R53</f>
        <v>877354</v>
      </c>
      <c r="AA40" s="86">
        <f>'[2]NIIP BEA 1.1'!S53</f>
        <v>1456081</v>
      </c>
      <c r="AB40" s="86" t="str">
        <f>'[2]NIIP BEA 1.1'!T53</f>
        <v>n.a.</v>
      </c>
      <c r="AC40" s="86">
        <f>'[2]NIIP BEA 1.1'!U53</f>
        <v>1211513</v>
      </c>
      <c r="AD40" s="86"/>
      <c r="AE40" s="89"/>
      <c r="AF40" s="82">
        <v>5.2383612495992715E-2</v>
      </c>
      <c r="AG40" s="82">
        <v>4.537517447463954E-2</v>
      </c>
    </row>
    <row r="41" spans="1:33" x14ac:dyDescent="0.2">
      <c r="A41" s="66" t="s">
        <v>213</v>
      </c>
      <c r="B41" s="85" t="s">
        <v>99</v>
      </c>
      <c r="C41" s="85">
        <v>1008048</v>
      </c>
      <c r="D41" s="85">
        <v>794387</v>
      </c>
      <c r="E41" s="85">
        <v>575204</v>
      </c>
      <c r="F41" s="85">
        <v>219183</v>
      </c>
      <c r="G41" s="85">
        <v>213661</v>
      </c>
      <c r="H41" s="85">
        <v>192771</v>
      </c>
      <c r="I41" s="66" t="s">
        <v>213</v>
      </c>
      <c r="J41" s="67">
        <f>'[2]NIIP BEA 1.1'!B54</f>
        <v>-277567</v>
      </c>
      <c r="K41" s="67">
        <f>'[2]NIIP BEA 1.1'!C54</f>
        <v>-277567</v>
      </c>
      <c r="L41" s="67" t="str">
        <f>'[2]NIIP BEA 1.1'!D54</f>
        <v>n.a.</v>
      </c>
      <c r="M41" s="67">
        <f>'[2]NIIP BEA 1.1'!E54</f>
        <v>4094375</v>
      </c>
      <c r="N41" s="86">
        <f>'[2]NIIP BEA 1.1'!F54</f>
        <v>4094375</v>
      </c>
      <c r="O41" s="86" t="str">
        <f>'[2]NIIP BEA 1.1'!G54</f>
        <v>n.a.</v>
      </c>
      <c r="P41" s="86" t="str">
        <f>'[2]NIIP BEA 1.1'!H54</f>
        <v> </v>
      </c>
      <c r="Q41" s="86">
        <f>'[2]NIIP BEA 1.1'!I54</f>
        <v>1493609</v>
      </c>
      <c r="R41" s="86">
        <f>'[2]NIIP BEA 1.1'!J54</f>
        <v>1278722</v>
      </c>
      <c r="S41" s="86" t="str">
        <f>'[2]NIIP BEA 1.1'!K54</f>
        <v>n.a.</v>
      </c>
      <c r="T41" s="86">
        <f>'[2]NIIP BEA 1.1'!L54</f>
        <v>1145983</v>
      </c>
      <c r="U41" s="86">
        <f>'[2]NIIP BEA 1.1'!M54</f>
        <v>176061</v>
      </c>
      <c r="V41" s="86">
        <f>'[2]NIIP BEA 1.1'!N54</f>
        <v>4371942</v>
      </c>
      <c r="W41" s="86">
        <f>'[2]NIIP BEA 1.1'!O54</f>
        <v>4371942</v>
      </c>
      <c r="X41" s="86" t="str">
        <f>'[2]NIIP BEA 1.1'!P54</f>
        <v>n.a.</v>
      </c>
      <c r="Y41" s="86" t="str">
        <f>'[2]NIIP BEA 1.1'!Q54</f>
        <v> </v>
      </c>
      <c r="Z41" s="86">
        <f>'[2]NIIP BEA 1.1'!R54</f>
        <v>1135542</v>
      </c>
      <c r="AA41" s="86">
        <f>'[2]NIIP BEA 1.1'!S54</f>
        <v>1900950</v>
      </c>
      <c r="AB41" s="86" t="str">
        <f>'[2]NIIP BEA 1.1'!T54</f>
        <v>n.a.</v>
      </c>
      <c r="AC41" s="86">
        <f>'[2]NIIP BEA 1.1'!U54</f>
        <v>1335450</v>
      </c>
      <c r="AD41" s="86"/>
      <c r="AE41" s="89"/>
      <c r="AF41" s="82">
        <v>6.2207738401467171E-2</v>
      </c>
      <c r="AG41" s="82">
        <v>5.4379076928631954E-2</v>
      </c>
    </row>
    <row r="42" spans="1:33" x14ac:dyDescent="0.2">
      <c r="A42" s="66" t="s">
        <v>214</v>
      </c>
      <c r="B42" s="85" t="s">
        <v>99</v>
      </c>
      <c r="C42" s="85">
        <v>1081132</v>
      </c>
      <c r="D42" s="85">
        <v>851602</v>
      </c>
      <c r="E42" s="85">
        <v>612113</v>
      </c>
      <c r="F42" s="85">
        <v>239489</v>
      </c>
      <c r="G42" s="85">
        <v>229530</v>
      </c>
      <c r="H42" s="85">
        <v>207212</v>
      </c>
      <c r="I42" s="66" t="s">
        <v>214</v>
      </c>
      <c r="J42" s="67">
        <f>'[2]NIIP BEA 1.1'!B55</f>
        <v>-328306</v>
      </c>
      <c r="K42" s="67">
        <f>'[2]NIIP BEA 1.1'!C55</f>
        <v>-328306</v>
      </c>
      <c r="L42" s="67" t="str">
        <f>'[2]NIIP BEA 1.1'!D55</f>
        <v>n.a.</v>
      </c>
      <c r="M42" s="67">
        <f>'[2]NIIP BEA 1.1'!E55</f>
        <v>4791796</v>
      </c>
      <c r="N42" s="86">
        <f>'[2]NIIP BEA 1.1'!F55</f>
        <v>4791796</v>
      </c>
      <c r="O42" s="86" t="str">
        <f>'[2]NIIP BEA 1.1'!G55</f>
        <v>n.a.</v>
      </c>
      <c r="P42" s="86" t="str">
        <f>'[2]NIIP BEA 1.1'!H55</f>
        <v> </v>
      </c>
      <c r="Q42" s="86">
        <f>'[2]NIIP BEA 1.1'!I55</f>
        <v>1749299</v>
      </c>
      <c r="R42" s="86">
        <f>'[2]NIIP BEA 1.1'!J55</f>
        <v>1573208</v>
      </c>
      <c r="S42" s="86" t="str">
        <f>'[2]NIIP BEA 1.1'!K55</f>
        <v>n.a.</v>
      </c>
      <c r="T42" s="86">
        <f>'[2]NIIP BEA 1.1'!L55</f>
        <v>1308550</v>
      </c>
      <c r="U42" s="86">
        <f>'[2]NIIP BEA 1.1'!M55</f>
        <v>160739</v>
      </c>
      <c r="V42" s="86">
        <f>'[2]NIIP BEA 1.1'!N55</f>
        <v>5120102</v>
      </c>
      <c r="W42" s="86">
        <f>'[2]NIIP BEA 1.1'!O55</f>
        <v>5120102</v>
      </c>
      <c r="X42" s="86" t="str">
        <f>'[2]NIIP BEA 1.1'!P55</f>
        <v>n.a.</v>
      </c>
      <c r="Y42" s="86" t="str">
        <f>'[2]NIIP BEA 1.1'!Q55</f>
        <v> </v>
      </c>
      <c r="Z42" s="86">
        <f>'[2]NIIP BEA 1.1'!R55</f>
        <v>1370076</v>
      </c>
      <c r="AA42" s="86">
        <f>'[2]NIIP BEA 1.1'!S55</f>
        <v>2356160</v>
      </c>
      <c r="AB42" s="86" t="str">
        <f>'[2]NIIP BEA 1.1'!T55</f>
        <v>n.a.</v>
      </c>
      <c r="AC42" s="86">
        <f>'[2]NIIP BEA 1.1'!U55</f>
        <v>1393866</v>
      </c>
      <c r="AD42" s="86"/>
      <c r="AE42" s="89"/>
      <c r="AF42" s="82">
        <v>5.6059838192642347E-2</v>
      </c>
      <c r="AG42" s="82">
        <v>4.7395871216955758E-2</v>
      </c>
    </row>
    <row r="43" spans="1:33" x14ac:dyDescent="0.2">
      <c r="A43" s="66" t="s">
        <v>215</v>
      </c>
      <c r="B43" s="85" t="s">
        <v>99</v>
      </c>
      <c r="C43" s="85">
        <v>1195810</v>
      </c>
      <c r="D43" s="85">
        <v>934453</v>
      </c>
      <c r="E43" s="85">
        <v>678366</v>
      </c>
      <c r="F43" s="85">
        <v>256087</v>
      </c>
      <c r="G43" s="85">
        <v>261357</v>
      </c>
      <c r="H43" s="85">
        <v>248750</v>
      </c>
      <c r="I43" s="66" t="s">
        <v>215</v>
      </c>
      <c r="J43" s="67">
        <f>'[2]NIIP BEA 1.1'!B56</f>
        <v>-788225</v>
      </c>
      <c r="K43" s="67">
        <f>'[2]NIIP BEA 1.1'!C56</f>
        <v>-788225</v>
      </c>
      <c r="L43" s="67" t="str">
        <f>'[2]NIIP BEA 1.1'!D56</f>
        <v>n.a.</v>
      </c>
      <c r="M43" s="67">
        <f>'[2]NIIP BEA 1.1'!E56</f>
        <v>5536514</v>
      </c>
      <c r="N43" s="86">
        <f>'[2]NIIP BEA 1.1'!F56</f>
        <v>5536514</v>
      </c>
      <c r="O43" s="86" t="str">
        <f>'[2]NIIP BEA 1.1'!G56</f>
        <v>n.a.</v>
      </c>
      <c r="P43" s="86" t="str">
        <f>'[2]NIIP BEA 1.1'!H56</f>
        <v> </v>
      </c>
      <c r="Q43" s="86">
        <f>'[2]NIIP BEA 1.1'!I56</f>
        <v>2036671</v>
      </c>
      <c r="R43" s="86">
        <f>'[2]NIIP BEA 1.1'!J56</f>
        <v>1841029</v>
      </c>
      <c r="S43" s="86" t="str">
        <f>'[2]NIIP BEA 1.1'!K56</f>
        <v>n.a.</v>
      </c>
      <c r="T43" s="86">
        <f>'[2]NIIP BEA 1.1'!L56</f>
        <v>1523978</v>
      </c>
      <c r="U43" s="86">
        <f>'[2]NIIP BEA 1.1'!M56</f>
        <v>134836</v>
      </c>
      <c r="V43" s="86">
        <f>'[2]NIIP BEA 1.1'!N56</f>
        <v>6324739</v>
      </c>
      <c r="W43" s="86">
        <f>'[2]NIIP BEA 1.1'!O56</f>
        <v>6324739</v>
      </c>
      <c r="X43" s="86" t="str">
        <f>'[2]NIIP BEA 1.1'!P56</f>
        <v>n.a.</v>
      </c>
      <c r="Y43" s="86" t="str">
        <f>'[2]NIIP BEA 1.1'!Q56</f>
        <v> </v>
      </c>
      <c r="Z43" s="86">
        <f>'[2]NIIP BEA 1.1'!R56</f>
        <v>1794795</v>
      </c>
      <c r="AA43" s="86">
        <f>'[2]NIIP BEA 1.1'!S56</f>
        <v>2861123</v>
      </c>
      <c r="AB43" s="86" t="str">
        <f>'[2]NIIP BEA 1.1'!T56</f>
        <v>n.a.</v>
      </c>
      <c r="AC43" s="86">
        <f>'[2]NIIP BEA 1.1'!U56</f>
        <v>1668821</v>
      </c>
      <c r="AD43" s="86"/>
      <c r="AE43" s="89"/>
      <c r="AF43" s="82">
        <v>5.4542597389371332E-2</v>
      </c>
      <c r="AG43" s="82">
        <v>4.8583016510217958E-2</v>
      </c>
    </row>
    <row r="44" spans="1:33" x14ac:dyDescent="0.2">
      <c r="A44" s="66" t="s">
        <v>216</v>
      </c>
      <c r="B44" s="85" t="s">
        <v>99</v>
      </c>
      <c r="C44" s="85">
        <v>1199418</v>
      </c>
      <c r="D44" s="85">
        <v>933174</v>
      </c>
      <c r="E44" s="85">
        <v>670416</v>
      </c>
      <c r="F44" s="85">
        <v>262758</v>
      </c>
      <c r="G44" s="85">
        <v>266244</v>
      </c>
      <c r="H44" s="85">
        <v>261978</v>
      </c>
      <c r="I44" s="66" t="s">
        <v>216</v>
      </c>
      <c r="J44" s="67">
        <f>'[2]NIIP BEA 1.1'!B57</f>
        <v>-1033775</v>
      </c>
      <c r="K44" s="67">
        <f>'[2]NIIP BEA 1.1'!C57</f>
        <v>-1033775</v>
      </c>
      <c r="L44" s="67" t="str">
        <f>'[2]NIIP BEA 1.1'!D57</f>
        <v>n.a.</v>
      </c>
      <c r="M44" s="67">
        <f>'[2]NIIP BEA 1.1'!E57</f>
        <v>6368620</v>
      </c>
      <c r="N44" s="86">
        <f>'[2]NIIP BEA 1.1'!F57</f>
        <v>6368620</v>
      </c>
      <c r="O44" s="86" t="str">
        <f>'[2]NIIP BEA 1.1'!G57</f>
        <v>n.a.</v>
      </c>
      <c r="P44" s="86" t="str">
        <f>'[2]NIIP BEA 1.1'!H57</f>
        <v> </v>
      </c>
      <c r="Q44" s="86">
        <f>'[2]NIIP BEA 1.1'!I57</f>
        <v>2469095</v>
      </c>
      <c r="R44" s="86">
        <f>'[2]NIIP BEA 1.1'!J57</f>
        <v>2149431</v>
      </c>
      <c r="S44" s="86" t="str">
        <f>'[2]NIIP BEA 1.1'!K57</f>
        <v>n.a.</v>
      </c>
      <c r="T44" s="86">
        <f>'[2]NIIP BEA 1.1'!L57</f>
        <v>1604088</v>
      </c>
      <c r="U44" s="86">
        <f>'[2]NIIP BEA 1.1'!M57</f>
        <v>146006</v>
      </c>
      <c r="V44" s="86">
        <f>'[2]NIIP BEA 1.1'!N57</f>
        <v>7402395</v>
      </c>
      <c r="W44" s="86">
        <f>'[2]NIIP BEA 1.1'!O57</f>
        <v>7402395</v>
      </c>
      <c r="X44" s="86" t="str">
        <f>'[2]NIIP BEA 1.1'!P57</f>
        <v>n.a.</v>
      </c>
      <c r="Y44" s="86" t="str">
        <f>'[2]NIIP BEA 1.1'!Q57</f>
        <v> </v>
      </c>
      <c r="Z44" s="86">
        <f>'[2]NIIP BEA 1.1'!R57</f>
        <v>2368530</v>
      </c>
      <c r="AA44" s="86">
        <f>'[2]NIIP BEA 1.1'!S57</f>
        <v>3340370</v>
      </c>
      <c r="AB44" s="86" t="str">
        <f>'[2]NIIP BEA 1.1'!T57</f>
        <v>n.a.</v>
      </c>
      <c r="AC44" s="86">
        <f>'[2]NIIP BEA 1.1'!U57</f>
        <v>1693495</v>
      </c>
      <c r="AD44" s="86"/>
      <c r="AE44" s="89"/>
      <c r="AF44" s="82">
        <v>4.8088743205562202E-2</v>
      </c>
      <c r="AG44" s="82">
        <v>4.1421155876946066E-2</v>
      </c>
    </row>
    <row r="45" spans="1:33" x14ac:dyDescent="0.2">
      <c r="A45" s="66" t="s">
        <v>217</v>
      </c>
      <c r="B45" s="85" t="s">
        <v>99</v>
      </c>
      <c r="C45" s="85">
        <v>1304557</v>
      </c>
      <c r="D45" s="85">
        <v>969867</v>
      </c>
      <c r="E45" s="85">
        <v>698524</v>
      </c>
      <c r="F45" s="85">
        <v>271343</v>
      </c>
      <c r="G45" s="85">
        <v>300300</v>
      </c>
      <c r="H45" s="85">
        <v>288366</v>
      </c>
      <c r="I45" s="66" t="s">
        <v>217</v>
      </c>
      <c r="J45" s="67">
        <f>'[2]NIIP BEA 1.1'!B58</f>
        <v>-1002268</v>
      </c>
      <c r="K45" s="67">
        <f>'[2]NIIP BEA 1.1'!C58</f>
        <v>-1002268</v>
      </c>
      <c r="L45" s="67" t="str">
        <f>'[2]NIIP BEA 1.1'!D58</f>
        <v>n.a.</v>
      </c>
      <c r="M45" s="67">
        <f>'[2]NIIP BEA 1.1'!E58</f>
        <v>7611443</v>
      </c>
      <c r="N45" s="86">
        <f>'[2]NIIP BEA 1.1'!F58</f>
        <v>7611443</v>
      </c>
      <c r="O45" s="86" t="str">
        <f>'[2]NIIP BEA 1.1'!G58</f>
        <v>n.a.</v>
      </c>
      <c r="P45" s="86" t="str">
        <f>'[2]NIIP BEA 1.1'!H58</f>
        <v> </v>
      </c>
      <c r="Q45" s="86">
        <f>'[2]NIIP BEA 1.1'!I58</f>
        <v>3051404</v>
      </c>
      <c r="R45" s="86">
        <f>'[2]NIIP BEA 1.1'!J58</f>
        <v>2650768</v>
      </c>
      <c r="S45" s="86" t="str">
        <f>'[2]NIIP BEA 1.1'!K58</f>
        <v>n.a.</v>
      </c>
      <c r="T45" s="86">
        <f>'[2]NIIP BEA 1.1'!L58</f>
        <v>1772853</v>
      </c>
      <c r="U45" s="86">
        <f>'[2]NIIP BEA 1.1'!M58</f>
        <v>136418</v>
      </c>
      <c r="V45" s="86">
        <f>'[2]NIIP BEA 1.1'!N58</f>
        <v>8613711</v>
      </c>
      <c r="W45" s="86">
        <f>'[2]NIIP BEA 1.1'!O58</f>
        <v>8613711</v>
      </c>
      <c r="X45" s="86" t="str">
        <f>'[2]NIIP BEA 1.1'!P58</f>
        <v>n.a.</v>
      </c>
      <c r="Y45" s="86" t="str">
        <f>'[2]NIIP BEA 1.1'!Q58</f>
        <v> </v>
      </c>
      <c r="Z45" s="86">
        <f>'[2]NIIP BEA 1.1'!R58</f>
        <v>3009958</v>
      </c>
      <c r="AA45" s="86">
        <f>'[2]NIIP BEA 1.1'!S58</f>
        <v>3715693</v>
      </c>
      <c r="AB45" s="86" t="str">
        <f>'[2]NIIP BEA 1.1'!T58</f>
        <v>n.a.</v>
      </c>
      <c r="AC45" s="86">
        <f>'[2]NIIP BEA 1.1'!U58</f>
        <v>1888060</v>
      </c>
      <c r="AD45" s="86"/>
      <c r="AE45" s="89"/>
      <c r="AF45" s="82">
        <v>4.7153072408151218E-2</v>
      </c>
      <c r="AG45" s="82">
        <v>3.8955770395932669E-2</v>
      </c>
    </row>
    <row r="46" spans="1:33" x14ac:dyDescent="0.2">
      <c r="A46" s="66" t="s">
        <v>218</v>
      </c>
      <c r="B46" s="85" t="s">
        <v>99</v>
      </c>
      <c r="C46" s="85">
        <v>1471532</v>
      </c>
      <c r="D46" s="85">
        <v>1075321</v>
      </c>
      <c r="E46" s="85">
        <v>784940</v>
      </c>
      <c r="F46" s="85">
        <v>290381</v>
      </c>
      <c r="G46" s="85">
        <v>358822</v>
      </c>
      <c r="H46" s="85">
        <v>339643</v>
      </c>
      <c r="I46" s="66" t="s">
        <v>218</v>
      </c>
      <c r="J46" s="67">
        <f>'[2]NIIP BEA 1.1'!B59</f>
        <v>-1536826</v>
      </c>
      <c r="K46" s="67">
        <f>'[2]NIIP BEA 1.1'!C59</f>
        <v>-1536826</v>
      </c>
      <c r="L46" s="67" t="str">
        <f>'[2]NIIP BEA 1.1'!D59</f>
        <v>n.a.</v>
      </c>
      <c r="M46" s="67">
        <f>'[2]NIIP BEA 1.1'!E59</f>
        <v>7641748</v>
      </c>
      <c r="N46" s="86">
        <f>'[2]NIIP BEA 1.1'!F59</f>
        <v>7641748</v>
      </c>
      <c r="O46" s="86" t="str">
        <f>'[2]NIIP BEA 1.1'!G59</f>
        <v>n.a.</v>
      </c>
      <c r="P46" s="86" t="str">
        <f>'[2]NIIP BEA 1.1'!H59</f>
        <v> </v>
      </c>
      <c r="Q46" s="86">
        <f>'[2]NIIP BEA 1.1'!I59</f>
        <v>2934570</v>
      </c>
      <c r="R46" s="86">
        <f>'[2]NIIP BEA 1.1'!J59</f>
        <v>2556158</v>
      </c>
      <c r="S46" s="86" t="str">
        <f>'[2]NIIP BEA 1.1'!K59</f>
        <v>n.a.</v>
      </c>
      <c r="T46" s="86">
        <f>'[2]NIIP BEA 1.1'!L59</f>
        <v>2022620</v>
      </c>
      <c r="U46" s="86">
        <f>'[2]NIIP BEA 1.1'!M59</f>
        <v>128400</v>
      </c>
      <c r="V46" s="86">
        <f>'[2]NIIP BEA 1.1'!N59</f>
        <v>9178574</v>
      </c>
      <c r="W46" s="86">
        <f>'[2]NIIP BEA 1.1'!O59</f>
        <v>9178574</v>
      </c>
      <c r="X46" s="86" t="str">
        <f>'[2]NIIP BEA 1.1'!P59</f>
        <v>n.a.</v>
      </c>
      <c r="Y46" s="86" t="str">
        <f>'[2]NIIP BEA 1.1'!Q59</f>
        <v> </v>
      </c>
      <c r="Z46" s="86">
        <f>'[2]NIIP BEA 1.1'!R59</f>
        <v>3023792</v>
      </c>
      <c r="AA46" s="86">
        <f>'[2]NIIP BEA 1.1'!S59</f>
        <v>4008473</v>
      </c>
      <c r="AB46" s="86" t="str">
        <f>'[2]NIIP BEA 1.1'!T59</f>
        <v>n.a.</v>
      </c>
      <c r="AC46" s="86">
        <f>'[2]NIIP BEA 1.1'!U59</f>
        <v>2146309</v>
      </c>
      <c r="AD46" s="86"/>
      <c r="AE46" s="89"/>
      <c r="AF46" s="82">
        <v>4.7142440664667662E-2</v>
      </c>
      <c r="AG46" s="82">
        <v>3.9430507942511656E-2</v>
      </c>
    </row>
    <row r="47" spans="1:33" x14ac:dyDescent="0.2">
      <c r="A47" s="66" t="s">
        <v>219</v>
      </c>
      <c r="B47" s="85" t="s">
        <v>99</v>
      </c>
      <c r="C47" s="85">
        <v>1345165</v>
      </c>
      <c r="D47" s="85">
        <v>1005654</v>
      </c>
      <c r="E47" s="85">
        <v>731331</v>
      </c>
      <c r="F47" s="85">
        <v>274323</v>
      </c>
      <c r="G47" s="85">
        <v>298203</v>
      </c>
      <c r="H47" s="85">
        <v>268474</v>
      </c>
      <c r="I47" s="66" t="s">
        <v>219</v>
      </c>
      <c r="J47" s="67">
        <f>'[2]NIIP BEA 1.1'!B60</f>
        <v>-2295050</v>
      </c>
      <c r="K47" s="67">
        <f>'[2]NIIP BEA 1.1'!C60</f>
        <v>-2295050</v>
      </c>
      <c r="L47" s="67" t="str">
        <f>'[2]NIIP BEA 1.1'!D60</f>
        <v>n.a.</v>
      </c>
      <c r="M47" s="67">
        <f>'[2]NIIP BEA 1.1'!E60</f>
        <v>7170013</v>
      </c>
      <c r="N47" s="86">
        <f>'[2]NIIP BEA 1.1'!F60</f>
        <v>7170013</v>
      </c>
      <c r="O47" s="86" t="str">
        <f>'[2]NIIP BEA 1.1'!G60</f>
        <v>n.a.</v>
      </c>
      <c r="P47" s="86" t="str">
        <f>'[2]NIIP BEA 1.1'!H60</f>
        <v> </v>
      </c>
      <c r="Q47" s="86">
        <f>'[2]NIIP BEA 1.1'!I60</f>
        <v>2554463</v>
      </c>
      <c r="R47" s="86">
        <f>'[2]NIIP BEA 1.1'!J60</f>
        <v>2316634</v>
      </c>
      <c r="S47" s="86" t="str">
        <f>'[2]NIIP BEA 1.1'!K60</f>
        <v>n.a.</v>
      </c>
      <c r="T47" s="86">
        <f>'[2]NIIP BEA 1.1'!L60</f>
        <v>2168955</v>
      </c>
      <c r="U47" s="86">
        <f>'[2]NIIP BEA 1.1'!M60</f>
        <v>129961</v>
      </c>
      <c r="V47" s="86">
        <f>'[2]NIIP BEA 1.1'!N60</f>
        <v>9465063</v>
      </c>
      <c r="W47" s="86">
        <f>'[2]NIIP BEA 1.1'!O60</f>
        <v>9465063</v>
      </c>
      <c r="X47" s="86" t="str">
        <f>'[2]NIIP BEA 1.1'!P60</f>
        <v>n.a.</v>
      </c>
      <c r="Y47" s="86" t="str">
        <f>'[2]NIIP BEA 1.1'!Q60</f>
        <v> </v>
      </c>
      <c r="Z47" s="86">
        <f>'[2]NIIP BEA 1.1'!R60</f>
        <v>2799823</v>
      </c>
      <c r="AA47" s="86">
        <f>'[2]NIIP BEA 1.1'!S60</f>
        <v>4324590</v>
      </c>
      <c r="AB47" s="86" t="str">
        <f>'[2]NIIP BEA 1.1'!T60</f>
        <v>n.a.</v>
      </c>
      <c r="AC47" s="86">
        <f>'[2]NIIP BEA 1.1'!U60</f>
        <v>2340650</v>
      </c>
      <c r="AD47" s="86"/>
      <c r="AE47" s="89"/>
      <c r="AF47" s="82">
        <v>3.902287801168005E-2</v>
      </c>
      <c r="AG47" s="82">
        <v>2.9250077408538626E-2</v>
      </c>
    </row>
    <row r="48" spans="1:33" x14ac:dyDescent="0.2">
      <c r="A48" s="66" t="s">
        <v>220</v>
      </c>
      <c r="B48" s="85" t="s">
        <v>99</v>
      </c>
      <c r="C48" s="85">
        <v>1318790</v>
      </c>
      <c r="D48" s="85">
        <v>978706</v>
      </c>
      <c r="E48" s="85">
        <v>698036</v>
      </c>
      <c r="F48" s="85">
        <v>280670</v>
      </c>
      <c r="G48" s="85">
        <v>287505</v>
      </c>
      <c r="H48" s="85">
        <v>262331</v>
      </c>
      <c r="I48" s="66" t="s">
        <v>220</v>
      </c>
      <c r="J48" s="67">
        <f>'[2]NIIP BEA 1.1'!B61</f>
        <v>-2410951</v>
      </c>
      <c r="K48" s="67">
        <f>'[2]NIIP BEA 1.1'!C61</f>
        <v>-2410951</v>
      </c>
      <c r="L48" s="67" t="str">
        <f>'[2]NIIP BEA 1.1'!D61</f>
        <v>n.a.</v>
      </c>
      <c r="M48" s="67">
        <f>'[2]NIIP BEA 1.1'!E61</f>
        <v>7065177</v>
      </c>
      <c r="N48" s="86">
        <f>'[2]NIIP BEA 1.1'!F61</f>
        <v>7065177</v>
      </c>
      <c r="O48" s="86" t="str">
        <f>'[2]NIIP BEA 1.1'!G61</f>
        <v>n.a.</v>
      </c>
      <c r="P48" s="86" t="str">
        <f>'[2]NIIP BEA 1.1'!H61</f>
        <v> </v>
      </c>
      <c r="Q48" s="86">
        <f>'[2]NIIP BEA 1.1'!I61</f>
        <v>2283141</v>
      </c>
      <c r="R48" s="86">
        <f>'[2]NIIP BEA 1.1'!J61</f>
        <v>2276589</v>
      </c>
      <c r="S48" s="86" t="str">
        <f>'[2]NIIP BEA 1.1'!K61</f>
        <v>n.a.</v>
      </c>
      <c r="T48" s="86">
        <f>'[2]NIIP BEA 1.1'!L61</f>
        <v>2346845</v>
      </c>
      <c r="U48" s="86">
        <f>'[2]NIIP BEA 1.1'!M61</f>
        <v>158602</v>
      </c>
      <c r="V48" s="86">
        <f>'[2]NIIP BEA 1.1'!N61</f>
        <v>9476128</v>
      </c>
      <c r="W48" s="86">
        <f>'[2]NIIP BEA 1.1'!O61</f>
        <v>9476128</v>
      </c>
      <c r="X48" s="86" t="str">
        <f>'[2]NIIP BEA 1.1'!P61</f>
        <v>n.a.</v>
      </c>
      <c r="Y48" s="86" t="str">
        <f>'[2]NIIP BEA 1.1'!Q61</f>
        <v> </v>
      </c>
      <c r="Z48" s="86">
        <f>'[2]NIIP BEA 1.1'!R61</f>
        <v>2282370</v>
      </c>
      <c r="AA48" s="86">
        <f>'[2]NIIP BEA 1.1'!S61</f>
        <v>4571348</v>
      </c>
      <c r="AB48" s="86" t="str">
        <f>'[2]NIIP BEA 1.1'!T61</f>
        <v>n.a.</v>
      </c>
      <c r="AC48" s="86">
        <f>'[2]NIIP BEA 1.1'!U61</f>
        <v>2622410</v>
      </c>
      <c r="AD48" s="86"/>
      <c r="AE48" s="89"/>
      <c r="AF48" s="82">
        <v>4.0098253657280675E-2</v>
      </c>
      <c r="AG48" s="82">
        <v>2.7715716208122441E-2</v>
      </c>
    </row>
    <row r="49" spans="1:33" x14ac:dyDescent="0.2">
      <c r="A49" s="66" t="s">
        <v>221</v>
      </c>
      <c r="B49" s="85" t="s">
        <v>99</v>
      </c>
      <c r="C49" s="85">
        <v>1409053</v>
      </c>
      <c r="D49" s="85">
        <v>1020418</v>
      </c>
      <c r="E49" s="85">
        <v>730446</v>
      </c>
      <c r="F49" s="85">
        <v>289972</v>
      </c>
      <c r="G49" s="85">
        <v>326698</v>
      </c>
      <c r="H49" s="85">
        <v>283938</v>
      </c>
      <c r="I49" s="66" t="s">
        <v>221</v>
      </c>
      <c r="J49" s="67">
        <f>'[2]NIIP BEA 1.1'!B62</f>
        <v>-2293013</v>
      </c>
      <c r="K49" s="67">
        <f>'[2]NIIP BEA 1.1'!C62</f>
        <v>-2293013</v>
      </c>
      <c r="L49" s="67" t="str">
        <f>'[2]NIIP BEA 1.1'!D62</f>
        <v>n.a.</v>
      </c>
      <c r="M49" s="67">
        <f>'[2]NIIP BEA 1.1'!E62</f>
        <v>8620934</v>
      </c>
      <c r="N49" s="86">
        <f>'[2]NIIP BEA 1.1'!F62</f>
        <v>8620934</v>
      </c>
      <c r="O49" s="86" t="str">
        <f>'[2]NIIP BEA 1.1'!G62</f>
        <v>n.a.</v>
      </c>
      <c r="P49" s="86" t="str">
        <f>'[2]NIIP BEA 1.1'!H62</f>
        <v> </v>
      </c>
      <c r="Q49" s="86">
        <f>'[2]NIIP BEA 1.1'!I62</f>
        <v>3037312</v>
      </c>
      <c r="R49" s="86">
        <f>'[2]NIIP BEA 1.1'!J62</f>
        <v>3176287</v>
      </c>
      <c r="S49" s="86" t="str">
        <f>'[2]NIIP BEA 1.1'!K62</f>
        <v>n.a.</v>
      </c>
      <c r="T49" s="86">
        <f>'[2]NIIP BEA 1.1'!L62</f>
        <v>2223758</v>
      </c>
      <c r="U49" s="86">
        <f>'[2]NIIP BEA 1.1'!M62</f>
        <v>183577</v>
      </c>
      <c r="V49" s="86">
        <f>'[2]NIIP BEA 1.1'!N62</f>
        <v>10913947</v>
      </c>
      <c r="W49" s="86">
        <f>'[2]NIIP BEA 1.1'!O62</f>
        <v>10913947</v>
      </c>
      <c r="X49" s="86" t="str">
        <f>'[2]NIIP BEA 1.1'!P62</f>
        <v>n.a.</v>
      </c>
      <c r="Y49" s="86" t="str">
        <f>'[2]NIIP BEA 1.1'!Q62</f>
        <v> </v>
      </c>
      <c r="Z49" s="86">
        <f>'[2]NIIP BEA 1.1'!R62</f>
        <v>2763061</v>
      </c>
      <c r="AA49" s="86">
        <f>'[2]NIIP BEA 1.1'!S62</f>
        <v>5546317</v>
      </c>
      <c r="AB49" s="86" t="str">
        <f>'[2]NIIP BEA 1.1'!T62</f>
        <v>n.a.</v>
      </c>
      <c r="AC49" s="86">
        <f>'[2]NIIP BEA 1.1'!U62</f>
        <v>2604569</v>
      </c>
      <c r="AD49" s="86"/>
      <c r="AE49" s="89"/>
      <c r="AF49" s="82">
        <v>4.624059666162645E-2</v>
      </c>
      <c r="AG49" s="82">
        <v>2.9963504080991729E-2</v>
      </c>
    </row>
    <row r="50" spans="1:33" x14ac:dyDescent="0.2">
      <c r="A50" s="66" t="s">
        <v>222</v>
      </c>
      <c r="B50" s="85" t="s">
        <v>99</v>
      </c>
      <c r="C50" s="85">
        <v>1642291</v>
      </c>
      <c r="D50" s="85">
        <v>1161549</v>
      </c>
      <c r="E50" s="85">
        <v>823584</v>
      </c>
      <c r="F50" s="85">
        <v>337966</v>
      </c>
      <c r="G50" s="85">
        <v>420590</v>
      </c>
      <c r="H50" s="85">
        <v>356463</v>
      </c>
      <c r="I50" s="66" t="s">
        <v>222</v>
      </c>
      <c r="J50" s="67">
        <f>'[2]NIIP BEA 1.1'!B63</f>
        <v>-2363392</v>
      </c>
      <c r="K50" s="67">
        <f>'[2]NIIP BEA 1.1'!C63</f>
        <v>-2363392</v>
      </c>
      <c r="L50" s="67" t="str">
        <f>'[2]NIIP BEA 1.1'!D63</f>
        <v>n.a.</v>
      </c>
      <c r="M50" s="67">
        <f>'[2]NIIP BEA 1.1'!E63</f>
        <v>10589003</v>
      </c>
      <c r="N50" s="86">
        <f>'[2]NIIP BEA 1.1'!F63</f>
        <v>10589003</v>
      </c>
      <c r="O50" s="86" t="str">
        <f>'[2]NIIP BEA 1.1'!G63</f>
        <v>n.a.</v>
      </c>
      <c r="P50" s="86" t="str">
        <f>'[2]NIIP BEA 1.1'!H63</f>
        <v> </v>
      </c>
      <c r="Q50" s="86">
        <f>'[2]NIIP BEA 1.1'!I63</f>
        <v>3746863</v>
      </c>
      <c r="R50" s="86">
        <f>'[2]NIIP BEA 1.1'!J63</f>
        <v>3828305</v>
      </c>
      <c r="S50" s="86" t="str">
        <f>'[2]NIIP BEA 1.1'!K63</f>
        <v>n.a.</v>
      </c>
      <c r="T50" s="86">
        <f>'[2]NIIP BEA 1.1'!L63</f>
        <v>2824244</v>
      </c>
      <c r="U50" s="86">
        <f>'[2]NIIP BEA 1.1'!M63</f>
        <v>189591</v>
      </c>
      <c r="V50" s="86">
        <f>'[2]NIIP BEA 1.1'!N63</f>
        <v>12952395</v>
      </c>
      <c r="W50" s="86">
        <f>'[2]NIIP BEA 1.1'!O63</f>
        <v>12952395</v>
      </c>
      <c r="X50" s="86" t="str">
        <f>'[2]NIIP BEA 1.1'!P63</f>
        <v>n.a.</v>
      </c>
      <c r="Y50" s="86" t="str">
        <f>'[2]NIIP BEA 1.1'!Q63</f>
        <v> </v>
      </c>
      <c r="Z50" s="86">
        <f>'[2]NIIP BEA 1.1'!R63</f>
        <v>3101450</v>
      </c>
      <c r="AA50" s="86">
        <f>'[2]NIIP BEA 1.1'!S63</f>
        <v>6621226</v>
      </c>
      <c r="AB50" s="86" t="str">
        <f>'[2]NIIP BEA 1.1'!T63</f>
        <v>n.a.</v>
      </c>
      <c r="AC50" s="86">
        <f>'[2]NIIP BEA 1.1'!U63</f>
        <v>3229719</v>
      </c>
      <c r="AD50" s="86"/>
      <c r="AE50" s="89"/>
      <c r="AF50" s="82">
        <v>4.8787057179651303E-2</v>
      </c>
      <c r="AG50" s="82">
        <v>3.2661236122916854E-2</v>
      </c>
    </row>
    <row r="51" spans="1:33" x14ac:dyDescent="0.2">
      <c r="A51" s="66" t="s">
        <v>223</v>
      </c>
      <c r="B51" s="85" t="s">
        <v>99</v>
      </c>
      <c r="C51" s="85">
        <v>1895983</v>
      </c>
      <c r="D51" s="85">
        <v>1286022</v>
      </c>
      <c r="E51" s="85">
        <v>913016</v>
      </c>
      <c r="F51" s="85">
        <v>373006</v>
      </c>
      <c r="G51" s="85">
        <v>543982</v>
      </c>
      <c r="H51" s="85">
        <v>476349</v>
      </c>
      <c r="I51" s="66" t="s">
        <v>223</v>
      </c>
      <c r="J51" s="67">
        <f>'[2]NIIP BEA 1.1'!B64</f>
        <v>-1857865</v>
      </c>
      <c r="K51" s="67">
        <f>'[2]NIIP BEA 1.1'!C64</f>
        <v>-1915780</v>
      </c>
      <c r="L51" s="67">
        <f>'[2]NIIP BEA 1.1'!D64</f>
        <v>57915</v>
      </c>
      <c r="M51" s="67">
        <f>'[2]NIIP BEA 1.1'!E64</f>
        <v>13357001</v>
      </c>
      <c r="N51" s="86">
        <f>'[2]NIIP BEA 1.1'!F64</f>
        <v>12166972</v>
      </c>
      <c r="O51" s="86">
        <f>'[2]NIIP BEA 1.1'!G64</f>
        <v>1190029</v>
      </c>
      <c r="P51" s="86" t="str">
        <f>'[2]NIIP BEA 1.1'!H64</f>
        <v> </v>
      </c>
      <c r="Q51" s="86">
        <f>'[2]NIIP BEA 1.1'!I64</f>
        <v>4047170</v>
      </c>
      <c r="R51" s="86">
        <f>'[2]NIIP BEA 1.1'!J64</f>
        <v>4628978</v>
      </c>
      <c r="S51" s="86">
        <f>'[2]NIIP BEA 1.1'!K64</f>
        <v>1190029</v>
      </c>
      <c r="T51" s="86">
        <f>'[2]NIIP BEA 1.1'!L64</f>
        <v>3302781</v>
      </c>
      <c r="U51" s="86">
        <f>'[2]NIIP BEA 1.1'!M64</f>
        <v>188043</v>
      </c>
      <c r="V51" s="86">
        <f>'[2]NIIP BEA 1.1'!N64</f>
        <v>15214866</v>
      </c>
      <c r="W51" s="86">
        <f>'[2]NIIP BEA 1.1'!O64</f>
        <v>14082752</v>
      </c>
      <c r="X51" s="86">
        <f>'[2]NIIP BEA 1.1'!P64</f>
        <v>1132114</v>
      </c>
      <c r="Y51" s="86" t="str">
        <f>'[2]NIIP BEA 1.1'!Q64</f>
        <v> </v>
      </c>
      <c r="Z51" s="86">
        <f>'[2]NIIP BEA 1.1'!R64</f>
        <v>3227144</v>
      </c>
      <c r="AA51" s="86">
        <f>'[2]NIIP BEA 1.1'!S64</f>
        <v>7337835</v>
      </c>
      <c r="AB51" s="86">
        <f>'[2]NIIP BEA 1.1'!T64</f>
        <v>1132114</v>
      </c>
      <c r="AC51" s="86">
        <f>'[2]NIIP BEA 1.1'!U64</f>
        <v>3517773</v>
      </c>
      <c r="AD51" s="86"/>
      <c r="AE51" s="89"/>
      <c r="AF51" s="82">
        <v>5.1372352996783548E-2</v>
      </c>
      <c r="AG51" s="82">
        <v>3.6776904966224391E-2</v>
      </c>
    </row>
    <row r="52" spans="1:33" x14ac:dyDescent="0.2">
      <c r="A52" s="66" t="s">
        <v>224</v>
      </c>
      <c r="B52" s="85" t="s">
        <v>99</v>
      </c>
      <c r="C52" s="85">
        <v>2222124</v>
      </c>
      <c r="D52" s="85">
        <v>1457642</v>
      </c>
      <c r="E52" s="85">
        <v>1040905</v>
      </c>
      <c r="F52" s="85">
        <v>416738</v>
      </c>
      <c r="G52" s="85">
        <v>693089</v>
      </c>
      <c r="H52" s="85">
        <v>649752</v>
      </c>
      <c r="I52" s="66" t="s">
        <v>224</v>
      </c>
      <c r="J52" s="67">
        <f>'[2]NIIP BEA 1.1'!B65</f>
        <v>-1808474</v>
      </c>
      <c r="K52" s="67">
        <f>'[2]NIIP BEA 1.1'!C65</f>
        <v>-1868310</v>
      </c>
      <c r="L52" s="67">
        <f>'[2]NIIP BEA 1.1'!D65</f>
        <v>59836</v>
      </c>
      <c r="M52" s="67">
        <f>'[2]NIIP BEA 1.1'!E65</f>
        <v>16409857</v>
      </c>
      <c r="N52" s="86">
        <f>'[2]NIIP BEA 1.1'!F65</f>
        <v>15170862</v>
      </c>
      <c r="O52" s="86">
        <f>'[2]NIIP BEA 1.1'!G65</f>
        <v>1238995</v>
      </c>
      <c r="P52" s="86" t="str">
        <f>'[2]NIIP BEA 1.1'!H65</f>
        <v> </v>
      </c>
      <c r="Q52" s="86">
        <f>'[2]NIIP BEA 1.1'!I65</f>
        <v>4929892</v>
      </c>
      <c r="R52" s="86">
        <f>'[2]NIIP BEA 1.1'!J65</f>
        <v>6017080</v>
      </c>
      <c r="S52" s="86">
        <f>'[2]NIIP BEA 1.1'!K65</f>
        <v>1238995</v>
      </c>
      <c r="T52" s="86">
        <f>'[2]NIIP BEA 1.1'!L65</f>
        <v>4004037</v>
      </c>
      <c r="U52" s="86">
        <f>'[2]NIIP BEA 1.1'!M65</f>
        <v>219853</v>
      </c>
      <c r="V52" s="86">
        <f>'[2]NIIP BEA 1.1'!N65</f>
        <v>18218331</v>
      </c>
      <c r="W52" s="86">
        <f>'[2]NIIP BEA 1.1'!O65</f>
        <v>17039172</v>
      </c>
      <c r="X52" s="86">
        <f>'[2]NIIP BEA 1.1'!P65</f>
        <v>1179159</v>
      </c>
      <c r="Y52" s="86" t="str">
        <f>'[2]NIIP BEA 1.1'!Q65</f>
        <v> </v>
      </c>
      <c r="Z52" s="86">
        <f>'[2]NIIP BEA 1.1'!R65</f>
        <v>3752602</v>
      </c>
      <c r="AA52" s="86">
        <f>'[2]NIIP BEA 1.1'!S65</f>
        <v>8843523</v>
      </c>
      <c r="AB52" s="86">
        <f>'[2]NIIP BEA 1.1'!T65</f>
        <v>1179159</v>
      </c>
      <c r="AC52" s="86">
        <f>'[2]NIIP BEA 1.1'!U65</f>
        <v>4443047</v>
      </c>
      <c r="AD52" s="86"/>
      <c r="AE52" s="89"/>
      <c r="AF52" s="82">
        <v>5.696478959596521E-2</v>
      </c>
      <c r="AG52" s="82">
        <v>4.6138141181496346E-2</v>
      </c>
    </row>
    <row r="53" spans="1:33" x14ac:dyDescent="0.2">
      <c r="A53" s="66" t="s">
        <v>225</v>
      </c>
      <c r="B53" s="85" t="s">
        <v>99</v>
      </c>
      <c r="C53" s="85">
        <v>2569492</v>
      </c>
      <c r="D53" s="85">
        <v>1653548</v>
      </c>
      <c r="E53" s="85">
        <v>1165151</v>
      </c>
      <c r="F53" s="85">
        <v>488396</v>
      </c>
      <c r="G53" s="85">
        <v>844033</v>
      </c>
      <c r="H53" s="85">
        <v>743429</v>
      </c>
      <c r="I53" s="66" t="s">
        <v>225</v>
      </c>
      <c r="J53" s="67">
        <f>'[2]NIIP BEA 1.1'!B66</f>
        <v>-1279493</v>
      </c>
      <c r="K53" s="67">
        <f>'[2]NIIP BEA 1.1'!C66</f>
        <v>-1350965</v>
      </c>
      <c r="L53" s="67">
        <f>'[2]NIIP BEA 1.1'!D66</f>
        <v>71472</v>
      </c>
      <c r="M53" s="67">
        <f>'[2]NIIP BEA 1.1'!E66</f>
        <v>20704503</v>
      </c>
      <c r="N53" s="86">
        <f>'[2]NIIP BEA 1.1'!F66</f>
        <v>18145171</v>
      </c>
      <c r="O53" s="86">
        <f>'[2]NIIP BEA 1.1'!G66</f>
        <v>2559332</v>
      </c>
      <c r="P53" s="86" t="str">
        <f>'[2]NIIP BEA 1.1'!H66</f>
        <v> </v>
      </c>
      <c r="Q53" s="86">
        <f>'[2]NIIP BEA 1.1'!I66</f>
        <v>5857923</v>
      </c>
      <c r="R53" s="86">
        <f>'[2]NIIP BEA 1.1'!J66</f>
        <v>7262045</v>
      </c>
      <c r="S53" s="86">
        <f>'[2]NIIP BEA 1.1'!K66</f>
        <v>2559332</v>
      </c>
      <c r="T53" s="86">
        <f>'[2]NIIP BEA 1.1'!L66</f>
        <v>4747993</v>
      </c>
      <c r="U53" s="86">
        <f>'[2]NIIP BEA 1.1'!M66</f>
        <v>277211</v>
      </c>
      <c r="V53" s="86">
        <f>'[2]NIIP BEA 1.1'!N66</f>
        <v>21983996</v>
      </c>
      <c r="W53" s="86">
        <f>'[2]NIIP BEA 1.1'!O66</f>
        <v>19496136</v>
      </c>
      <c r="X53" s="86">
        <f>'[2]NIIP BEA 1.1'!P66</f>
        <v>2487860</v>
      </c>
      <c r="Y53" s="86" t="str">
        <f>'[2]NIIP BEA 1.1'!Q66</f>
        <v> </v>
      </c>
      <c r="Z53" s="86">
        <f>'[2]NIIP BEA 1.1'!R66</f>
        <v>4134239</v>
      </c>
      <c r="AA53" s="86">
        <f>'[2]NIIP BEA 1.1'!S66</f>
        <v>10326974</v>
      </c>
      <c r="AB53" s="86">
        <f>'[2]NIIP BEA 1.1'!T66</f>
        <v>2487860</v>
      </c>
      <c r="AC53" s="86">
        <f>'[2]NIIP BEA 1.1'!U66</f>
        <v>5034923</v>
      </c>
      <c r="AD53" s="86"/>
      <c r="AE53" s="89"/>
      <c r="AF53" s="82">
        <v>5.5635137937448773E-2</v>
      </c>
      <c r="AG53" s="82">
        <v>4.3630582518915828E-2</v>
      </c>
    </row>
    <row r="54" spans="1:33" x14ac:dyDescent="0.2">
      <c r="A54" s="66" t="s">
        <v>226</v>
      </c>
      <c r="B54" s="85" t="s">
        <v>99</v>
      </c>
      <c r="C54" s="85">
        <v>2751949</v>
      </c>
      <c r="D54" s="85">
        <v>1841612</v>
      </c>
      <c r="E54" s="85">
        <v>1308795</v>
      </c>
      <c r="F54" s="85">
        <v>532817</v>
      </c>
      <c r="G54" s="85">
        <v>823707</v>
      </c>
      <c r="H54" s="85">
        <v>677561</v>
      </c>
      <c r="I54" s="66" t="s">
        <v>226</v>
      </c>
      <c r="J54" s="67">
        <f>'[2]NIIP BEA 1.1'!B67</f>
        <v>-3995303</v>
      </c>
      <c r="K54" s="67">
        <f>'[2]NIIP BEA 1.1'!C67</f>
        <v>-4154938</v>
      </c>
      <c r="L54" s="67">
        <f>'[2]NIIP BEA 1.1'!D67</f>
        <v>159635</v>
      </c>
      <c r="M54" s="67">
        <f>'[2]NIIP BEA 1.1'!E67</f>
        <v>19423416</v>
      </c>
      <c r="N54" s="86">
        <f>'[2]NIIP BEA 1.1'!F67</f>
        <v>13295966</v>
      </c>
      <c r="O54" s="86">
        <f>'[2]NIIP BEA 1.1'!G67</f>
        <v>6127450</v>
      </c>
      <c r="P54" s="86" t="str">
        <f>'[2]NIIP BEA 1.1'!H67</f>
        <v> </v>
      </c>
      <c r="Q54" s="86">
        <f>'[2]NIIP BEA 1.1'!I67</f>
        <v>3707211</v>
      </c>
      <c r="R54" s="86">
        <f>'[2]NIIP BEA 1.1'!J67</f>
        <v>4320819</v>
      </c>
      <c r="S54" s="86">
        <f>'[2]NIIP BEA 1.1'!K67</f>
        <v>6127450</v>
      </c>
      <c r="T54" s="86">
        <f>'[2]NIIP BEA 1.1'!L67</f>
        <v>4974204</v>
      </c>
      <c r="U54" s="86">
        <f>'[2]NIIP BEA 1.1'!M67</f>
        <v>293732</v>
      </c>
      <c r="V54" s="86">
        <f>'[2]NIIP BEA 1.1'!N67</f>
        <v>23418718</v>
      </c>
      <c r="W54" s="86">
        <f>'[2]NIIP BEA 1.1'!O67</f>
        <v>17450903</v>
      </c>
      <c r="X54" s="86">
        <f>'[2]NIIP BEA 1.1'!P67</f>
        <v>5967815</v>
      </c>
      <c r="Y54" s="86" t="str">
        <f>'[2]NIIP BEA 1.1'!Q67</f>
        <v> </v>
      </c>
      <c r="Z54" s="86">
        <f>'[2]NIIP BEA 1.1'!R67</f>
        <v>3091240</v>
      </c>
      <c r="AA54" s="86">
        <f>'[2]NIIP BEA 1.1'!S67</f>
        <v>9475873</v>
      </c>
      <c r="AB54" s="86">
        <f>'[2]NIIP BEA 1.1'!T67</f>
        <v>5967815</v>
      </c>
      <c r="AC54" s="86">
        <f>'[2]NIIP BEA 1.1'!U67</f>
        <v>4883790</v>
      </c>
      <c r="AD54" s="86"/>
      <c r="AE54" s="89"/>
      <c r="AF54" s="82">
        <v>4.5395383708425788E-2</v>
      </c>
      <c r="AG54" s="82">
        <v>3.4753604509119143E-2</v>
      </c>
    </row>
    <row r="55" spans="1:33" x14ac:dyDescent="0.2">
      <c r="A55" s="66" t="s">
        <v>227</v>
      </c>
      <c r="B55" s="85" t="s">
        <v>99</v>
      </c>
      <c r="C55" s="85">
        <v>2285922</v>
      </c>
      <c r="D55" s="85">
        <v>1583053</v>
      </c>
      <c r="E55" s="85">
        <v>1070331</v>
      </c>
      <c r="F55" s="85">
        <v>512722</v>
      </c>
      <c r="G55" s="85">
        <v>614379</v>
      </c>
      <c r="H55" s="85">
        <v>490794</v>
      </c>
      <c r="I55" s="66" t="s">
        <v>227</v>
      </c>
      <c r="J55" s="67">
        <f>'[2]NIIP BEA 1.1'!B68</f>
        <v>-2627626</v>
      </c>
      <c r="K55" s="67">
        <f>'[2]NIIP BEA 1.1'!C68</f>
        <v>-2753961</v>
      </c>
      <c r="L55" s="67">
        <f>'[2]NIIP BEA 1.1'!D68</f>
        <v>126335</v>
      </c>
      <c r="M55" s="67">
        <f>'[2]NIIP BEA 1.1'!E68</f>
        <v>19426459</v>
      </c>
      <c r="N55" s="86">
        <f>'[2]NIIP BEA 1.1'!F68</f>
        <v>15936680</v>
      </c>
      <c r="O55" s="86">
        <f>'[2]NIIP BEA 1.1'!G68</f>
        <v>3489779</v>
      </c>
      <c r="P55" s="86" t="str">
        <f>'[2]NIIP BEA 1.1'!H68</f>
        <v> </v>
      </c>
      <c r="Q55" s="86">
        <f>'[2]NIIP BEA 1.1'!I68</f>
        <v>4945292</v>
      </c>
      <c r="R55" s="86">
        <f>'[2]NIIP BEA 1.1'!J68</f>
        <v>6058554</v>
      </c>
      <c r="S55" s="86">
        <f>'[2]NIIP BEA 1.1'!K68</f>
        <v>3489779</v>
      </c>
      <c r="T55" s="86">
        <f>'[2]NIIP BEA 1.1'!L68</f>
        <v>4529030</v>
      </c>
      <c r="U55" s="86">
        <f>'[2]NIIP BEA 1.1'!M68</f>
        <v>403804</v>
      </c>
      <c r="V55" s="86">
        <f>'[2]NIIP BEA 1.1'!N68</f>
        <v>22054085</v>
      </c>
      <c r="W55" s="86">
        <f>'[2]NIIP BEA 1.1'!O68</f>
        <v>18690641</v>
      </c>
      <c r="X55" s="86">
        <f>'[2]NIIP BEA 1.1'!P68</f>
        <v>3363444</v>
      </c>
      <c r="Y55" s="86" t="str">
        <f>'[2]NIIP BEA 1.1'!Q68</f>
        <v> </v>
      </c>
      <c r="Z55" s="86">
        <f>'[2]NIIP BEA 1.1'!R68</f>
        <v>3618630</v>
      </c>
      <c r="AA55" s="86">
        <f>'[2]NIIP BEA 1.1'!S68</f>
        <v>10463234</v>
      </c>
      <c r="AB55" s="86">
        <f>'[2]NIIP BEA 1.1'!T68</f>
        <v>3363444</v>
      </c>
      <c r="AC55" s="86">
        <f>'[2]NIIP BEA 1.1'!U68</f>
        <v>4608777</v>
      </c>
      <c r="AD55" s="86"/>
      <c r="AE55" s="89"/>
      <c r="AF55" s="82">
        <v>4.6207925020265543E-2</v>
      </c>
      <c r="AG55" s="82">
        <v>2.8124275288218609E-2</v>
      </c>
    </row>
    <row r="56" spans="1:33" x14ac:dyDescent="0.2">
      <c r="A56" s="66" t="s">
        <v>228</v>
      </c>
      <c r="B56" s="85" t="s">
        <v>99</v>
      </c>
      <c r="C56" s="85">
        <v>2630799</v>
      </c>
      <c r="D56" s="85">
        <v>1853606</v>
      </c>
      <c r="E56" s="85">
        <v>1290273</v>
      </c>
      <c r="F56" s="85">
        <v>563333</v>
      </c>
      <c r="G56" s="85">
        <v>684915</v>
      </c>
      <c r="H56" s="85">
        <v>507254</v>
      </c>
      <c r="I56" s="66" t="s">
        <v>228</v>
      </c>
      <c r="J56" s="67">
        <f>'[2]NIIP BEA 1.1'!B69</f>
        <v>-2511788</v>
      </c>
      <c r="K56" s="67">
        <f>'[2]NIIP BEA 1.1'!C69</f>
        <v>-2622170</v>
      </c>
      <c r="L56" s="67">
        <f>'[2]NIIP BEA 1.1'!D69</f>
        <v>110382</v>
      </c>
      <c r="M56" s="67">
        <f>'[2]NIIP BEA 1.1'!E69</f>
        <v>21767827</v>
      </c>
      <c r="N56" s="86">
        <f>'[2]NIIP BEA 1.1'!F69</f>
        <v>18115514</v>
      </c>
      <c r="O56" s="86">
        <f>'[2]NIIP BEA 1.1'!G69</f>
        <v>3652313</v>
      </c>
      <c r="P56" s="86" t="str">
        <f>'[2]NIIP BEA 1.1'!H69</f>
        <v> </v>
      </c>
      <c r="Q56" s="86">
        <f>'[2]NIIP BEA 1.1'!I69</f>
        <v>5486391</v>
      </c>
      <c r="R56" s="86">
        <f>'[2]NIIP BEA 1.1'!J69</f>
        <v>7160366</v>
      </c>
      <c r="S56" s="86">
        <f>'[2]NIIP BEA 1.1'!K69</f>
        <v>3652313</v>
      </c>
      <c r="T56" s="86">
        <f>'[2]NIIP BEA 1.1'!L69</f>
        <v>4980084</v>
      </c>
      <c r="U56" s="86">
        <f>'[2]NIIP BEA 1.1'!M69</f>
        <v>488673</v>
      </c>
      <c r="V56" s="86">
        <f>'[2]NIIP BEA 1.1'!N69</f>
        <v>24279615</v>
      </c>
      <c r="W56" s="86">
        <f>'[2]NIIP BEA 1.1'!O69</f>
        <v>20737684</v>
      </c>
      <c r="X56" s="86">
        <f>'[2]NIIP BEA 1.1'!P69</f>
        <v>3541931</v>
      </c>
      <c r="Y56" s="86" t="str">
        <f>'[2]NIIP BEA 1.1'!Q69</f>
        <v> </v>
      </c>
      <c r="Z56" s="86">
        <f>'[2]NIIP BEA 1.1'!R69</f>
        <v>4099097</v>
      </c>
      <c r="AA56" s="86">
        <f>'[2]NIIP BEA 1.1'!S69</f>
        <v>11869262</v>
      </c>
      <c r="AB56" s="86">
        <f>'[2]NIIP BEA 1.1'!T69</f>
        <v>3541931</v>
      </c>
      <c r="AC56" s="86">
        <f>'[2]NIIP BEA 1.1'!U69</f>
        <v>4769325</v>
      </c>
      <c r="AD56" s="86"/>
      <c r="AE56" s="89"/>
      <c r="AF56" s="82">
        <v>4.2977270046207869E-2</v>
      </c>
      <c r="AG56" s="82">
        <v>2.7139465147289491E-2</v>
      </c>
    </row>
    <row r="57" spans="1:33" x14ac:dyDescent="0.2">
      <c r="A57" s="66" t="s">
        <v>229</v>
      </c>
      <c r="B57" s="85" t="s">
        <v>99</v>
      </c>
      <c r="C57" s="85">
        <v>2987571</v>
      </c>
      <c r="D57" s="85">
        <v>2127021</v>
      </c>
      <c r="E57" s="85">
        <v>1499240</v>
      </c>
      <c r="F57" s="85">
        <v>627781</v>
      </c>
      <c r="G57" s="85">
        <v>759727</v>
      </c>
      <c r="H57" s="85">
        <v>538766</v>
      </c>
      <c r="I57" s="66" t="s">
        <v>229</v>
      </c>
      <c r="J57" s="67">
        <f>'[2]NIIP BEA 1.1'!B70</f>
        <v>-4454997</v>
      </c>
      <c r="K57" s="67">
        <f>'[2]NIIP BEA 1.1'!C70</f>
        <v>-4541036</v>
      </c>
      <c r="L57" s="67">
        <f>'[2]NIIP BEA 1.1'!D70</f>
        <v>86039</v>
      </c>
      <c r="M57" s="67">
        <f>'[2]NIIP BEA 1.1'!E70</f>
        <v>22208896</v>
      </c>
      <c r="N57" s="86">
        <f>'[2]NIIP BEA 1.1'!F70</f>
        <v>17492318</v>
      </c>
      <c r="O57" s="86">
        <f>'[2]NIIP BEA 1.1'!G70</f>
        <v>4716578</v>
      </c>
      <c r="P57" s="86" t="str">
        <f>'[2]NIIP BEA 1.1'!H70</f>
        <v> </v>
      </c>
      <c r="Q57" s="86">
        <f>'[2]NIIP BEA 1.1'!I70</f>
        <v>5214826</v>
      </c>
      <c r="R57" s="86">
        <f>'[2]NIIP BEA 1.1'!J70</f>
        <v>6871732</v>
      </c>
      <c r="S57" s="86">
        <f>'[2]NIIP BEA 1.1'!K70</f>
        <v>4716578</v>
      </c>
      <c r="T57" s="86">
        <f>'[2]NIIP BEA 1.1'!L70</f>
        <v>4868723</v>
      </c>
      <c r="U57" s="86">
        <f>'[2]NIIP BEA 1.1'!M70</f>
        <v>537037</v>
      </c>
      <c r="V57" s="86">
        <f>'[2]NIIP BEA 1.1'!N70</f>
        <v>26663893</v>
      </c>
      <c r="W57" s="86">
        <f>'[2]NIIP BEA 1.1'!O70</f>
        <v>22033354</v>
      </c>
      <c r="X57" s="86">
        <f>'[2]NIIP BEA 1.1'!P70</f>
        <v>4630539</v>
      </c>
      <c r="Y57" s="86" t="str">
        <f>'[2]NIIP BEA 1.1'!Q70</f>
        <v> </v>
      </c>
      <c r="Z57" s="86">
        <f>'[2]NIIP BEA 1.1'!R70</f>
        <v>4199225</v>
      </c>
      <c r="AA57" s="86">
        <f>'[2]NIIP BEA 1.1'!S70</f>
        <v>12647243</v>
      </c>
      <c r="AB57" s="86">
        <f>'[2]NIIP BEA 1.1'!T70</f>
        <v>4630539</v>
      </c>
      <c r="AC57" s="86">
        <f>'[2]NIIP BEA 1.1'!U70</f>
        <v>5186886</v>
      </c>
      <c r="AD57" s="86"/>
      <c r="AE57" s="89"/>
      <c r="AF57" s="82">
        <v>4.1937921275653565E-2</v>
      </c>
      <c r="AG57" s="82">
        <v>2.5980046759319895E-2</v>
      </c>
    </row>
    <row r="58" spans="1:33" x14ac:dyDescent="0.2">
      <c r="A58" s="66" t="s">
        <v>230</v>
      </c>
      <c r="B58" s="85" t="s">
        <v>99</v>
      </c>
      <c r="C58" s="85">
        <v>3097063</v>
      </c>
      <c r="D58" s="85">
        <v>2218989</v>
      </c>
      <c r="E58" s="85">
        <v>1562578</v>
      </c>
      <c r="F58" s="85">
        <v>656411</v>
      </c>
      <c r="G58" s="85">
        <v>768956</v>
      </c>
      <c r="H58" s="85">
        <v>553163</v>
      </c>
      <c r="I58" s="66" t="s">
        <v>230</v>
      </c>
      <c r="J58" s="67">
        <f>'[2]NIIP BEA 1.1'!B71</f>
        <v>-4518300</v>
      </c>
      <c r="K58" s="67">
        <f>'[2]NIIP BEA 1.1'!C71</f>
        <v>-4576076</v>
      </c>
      <c r="L58" s="67">
        <f>'[2]NIIP BEA 1.1'!D71</f>
        <v>57776</v>
      </c>
      <c r="M58" s="67">
        <f>'[2]NIIP BEA 1.1'!E71</f>
        <v>22562162</v>
      </c>
      <c r="N58" s="86">
        <f>'[2]NIIP BEA 1.1'!F71</f>
        <v>18942401</v>
      </c>
      <c r="O58" s="86">
        <f>'[2]NIIP BEA 1.1'!G71</f>
        <v>3619761</v>
      </c>
      <c r="P58" s="86" t="str">
        <f>'[2]NIIP BEA 1.1'!H71</f>
        <v> </v>
      </c>
      <c r="Q58" s="86">
        <f>'[2]NIIP BEA 1.1'!I71</f>
        <v>5969502</v>
      </c>
      <c r="R58" s="86">
        <f>'[2]NIIP BEA 1.1'!J71</f>
        <v>7983961</v>
      </c>
      <c r="S58" s="86">
        <f>'[2]NIIP BEA 1.1'!K71</f>
        <v>3619761</v>
      </c>
      <c r="T58" s="86">
        <f>'[2]NIIP BEA 1.1'!L71</f>
        <v>4416570</v>
      </c>
      <c r="U58" s="86">
        <f>'[2]NIIP BEA 1.1'!M71</f>
        <v>572368</v>
      </c>
      <c r="V58" s="86">
        <f>'[2]NIIP BEA 1.1'!N71</f>
        <v>27080461</v>
      </c>
      <c r="W58" s="86">
        <f>'[2]NIIP BEA 1.1'!O71</f>
        <v>23518476</v>
      </c>
      <c r="X58" s="86">
        <f>'[2]NIIP BEA 1.1'!P71</f>
        <v>3561985</v>
      </c>
      <c r="Y58" s="86" t="str">
        <f>'[2]NIIP BEA 1.1'!Q71</f>
        <v> </v>
      </c>
      <c r="Z58" s="86">
        <f>'[2]NIIP BEA 1.1'!R71</f>
        <v>4662434</v>
      </c>
      <c r="AA58" s="86">
        <f>'[2]NIIP BEA 1.1'!S71</f>
        <v>13978865</v>
      </c>
      <c r="AB58" s="86">
        <f>'[2]NIIP BEA 1.1'!T71</f>
        <v>3561985</v>
      </c>
      <c r="AC58" s="86">
        <f>'[2]NIIP BEA 1.1'!U71</f>
        <v>4877177</v>
      </c>
      <c r="AD58" s="86"/>
      <c r="AE58" s="89"/>
      <c r="AF58" s="82">
        <v>4.3959639883061813E-2</v>
      </c>
      <c r="AG58" s="82">
        <v>2.5105710188289991E-2</v>
      </c>
    </row>
    <row r="59" spans="1:33" x14ac:dyDescent="0.2">
      <c r="A59" s="66" t="s">
        <v>231</v>
      </c>
      <c r="B59" s="85" t="s">
        <v>99</v>
      </c>
      <c r="C59" s="85">
        <v>3214804</v>
      </c>
      <c r="D59" s="85">
        <v>2293457</v>
      </c>
      <c r="E59" s="85">
        <v>1592002</v>
      </c>
      <c r="F59" s="85">
        <v>701455</v>
      </c>
      <c r="G59" s="85">
        <v>794658</v>
      </c>
      <c r="H59" s="85">
        <v>575689</v>
      </c>
      <c r="I59" s="66" t="s">
        <v>231</v>
      </c>
      <c r="J59" s="67">
        <f>'[2]NIIP BEA 1.1'!B72</f>
        <v>-5372654</v>
      </c>
      <c r="K59" s="67">
        <f>'[2]NIIP BEA 1.1'!C72</f>
        <v>-5450211</v>
      </c>
      <c r="L59" s="67">
        <f>'[2]NIIP BEA 1.1'!D72</f>
        <v>77557</v>
      </c>
      <c r="M59" s="67">
        <f>'[2]NIIP BEA 1.1'!E72</f>
        <v>24144775</v>
      </c>
      <c r="N59" s="86">
        <f>'[2]NIIP BEA 1.1'!F72</f>
        <v>21127675</v>
      </c>
      <c r="O59" s="86">
        <f>'[2]NIIP BEA 1.1'!G72</f>
        <v>3017100</v>
      </c>
      <c r="P59" s="86" t="str">
        <f>'[2]NIIP BEA 1.1'!H72</f>
        <v> </v>
      </c>
      <c r="Q59" s="86">
        <f>'[2]NIIP BEA 1.1'!I72</f>
        <v>7120688</v>
      </c>
      <c r="R59" s="86">
        <f>'[2]NIIP BEA 1.1'!J72</f>
        <v>9206105</v>
      </c>
      <c r="S59" s="86">
        <f>'[2]NIIP BEA 1.1'!K72</f>
        <v>3017100</v>
      </c>
      <c r="T59" s="86">
        <f>'[2]NIIP BEA 1.1'!L72</f>
        <v>4352549</v>
      </c>
      <c r="U59" s="86">
        <f>'[2]NIIP BEA 1.1'!M72</f>
        <v>448333</v>
      </c>
      <c r="V59" s="86">
        <f>'[2]NIIP BEA 1.1'!N72</f>
        <v>29517429</v>
      </c>
      <c r="W59" s="86">
        <f>'[2]NIIP BEA 1.1'!O72</f>
        <v>26577886</v>
      </c>
      <c r="X59" s="86">
        <f>'[2]NIIP BEA 1.1'!P72</f>
        <v>2939543</v>
      </c>
      <c r="Y59" s="86" t="str">
        <f>'[2]NIIP BEA 1.1'!Q72</f>
        <v> </v>
      </c>
      <c r="Z59" s="86">
        <f>'[2]NIIP BEA 1.1'!R72</f>
        <v>5814935</v>
      </c>
      <c r="AA59" s="86">
        <f>'[2]NIIP BEA 1.1'!S72</f>
        <v>15541251</v>
      </c>
      <c r="AB59" s="86">
        <f>'[2]NIIP BEA 1.1'!T72</f>
        <v>2939543</v>
      </c>
      <c r="AC59" s="86">
        <f>'[2]NIIP BEA 1.1'!U72</f>
        <v>5221699</v>
      </c>
      <c r="AD59" s="86"/>
      <c r="AE59" s="89"/>
      <c r="AF59" s="82">
        <v>4.1951281677544465E-2</v>
      </c>
      <c r="AG59" s="82">
        <v>2.4478159214057917E-2</v>
      </c>
    </row>
    <row r="60" spans="1:33" x14ac:dyDescent="0.2">
      <c r="A60" s="66" t="s">
        <v>232</v>
      </c>
      <c r="B60" s="85" t="s">
        <v>99</v>
      </c>
      <c r="C60" s="85">
        <v>3338757</v>
      </c>
      <c r="D60" s="85">
        <v>2376577</v>
      </c>
      <c r="E60" s="85">
        <v>1633320</v>
      </c>
      <c r="F60" s="85">
        <v>743257</v>
      </c>
      <c r="G60" s="85">
        <v>821807</v>
      </c>
      <c r="H60" s="85">
        <v>597802</v>
      </c>
      <c r="I60" s="66" t="s">
        <v>232</v>
      </c>
      <c r="J60" s="67">
        <f>'[2]NIIP BEA 1.1'!B73</f>
        <v>-7046149</v>
      </c>
      <c r="K60" s="67">
        <f>'[2]NIIP BEA 1.1'!C73</f>
        <v>-7131655</v>
      </c>
      <c r="L60" s="67">
        <f>'[2]NIIP BEA 1.1'!D73</f>
        <v>85506</v>
      </c>
      <c r="M60" s="67">
        <f>'[2]NIIP BEA 1.1'!E73</f>
        <v>24717536</v>
      </c>
      <c r="N60" s="86">
        <f>'[2]NIIP BEA 1.1'!F73</f>
        <v>21503427</v>
      </c>
      <c r="O60" s="86">
        <f>'[2]NIIP BEA 1.1'!G73</f>
        <v>3214109</v>
      </c>
      <c r="P60" s="86" t="str">
        <f>'[2]NIIP BEA 1.1'!H73</f>
        <v> </v>
      </c>
      <c r="Q60" s="86">
        <f>'[2]NIIP BEA 1.1'!I73</f>
        <v>7133132</v>
      </c>
      <c r="R60" s="86">
        <f>'[2]NIIP BEA 1.1'!J73</f>
        <v>9704259</v>
      </c>
      <c r="S60" s="86">
        <f>'[2]NIIP BEA 1.1'!K73</f>
        <v>3214109</v>
      </c>
      <c r="T60" s="86">
        <f>'[2]NIIP BEA 1.1'!L73</f>
        <v>4231785</v>
      </c>
      <c r="U60" s="86">
        <f>'[2]NIIP BEA 1.1'!M73</f>
        <v>434251</v>
      </c>
      <c r="V60" s="86">
        <f>'[2]NIIP BEA 1.1'!N73</f>
        <v>31763685</v>
      </c>
      <c r="W60" s="86">
        <f>'[2]NIIP BEA 1.1'!O73</f>
        <v>28635082</v>
      </c>
      <c r="X60" s="86">
        <f>'[2]NIIP BEA 1.1'!P73</f>
        <v>3128603</v>
      </c>
      <c r="Y60" s="86" t="str">
        <f>'[2]NIIP BEA 1.1'!Q73</f>
        <v> </v>
      </c>
      <c r="Z60" s="86">
        <f>'[2]NIIP BEA 1.1'!R73</f>
        <v>6350052</v>
      </c>
      <c r="AA60" s="86">
        <f>'[2]NIIP BEA 1.1'!S73</f>
        <v>16919795</v>
      </c>
      <c r="AB60" s="86">
        <f>'[2]NIIP BEA 1.1'!T73</f>
        <v>3128603</v>
      </c>
      <c r="AC60" s="86">
        <f>'[2]NIIP BEA 1.1'!U73</f>
        <v>5365235</v>
      </c>
      <c r="AD60" s="86"/>
      <c r="AE60" s="89"/>
      <c r="AF60" s="82">
        <v>3.8897181067012815E-2</v>
      </c>
      <c r="AG60" s="82">
        <v>2.2492458580039058E-2</v>
      </c>
    </row>
    <row r="61" spans="1:33" x14ac:dyDescent="0.2">
      <c r="A61" s="66" t="s">
        <v>233</v>
      </c>
      <c r="B61" s="85" t="s">
        <v>99</v>
      </c>
      <c r="C61" s="85">
        <v>3172693</v>
      </c>
      <c r="D61" s="85">
        <v>2261163</v>
      </c>
      <c r="E61" s="85">
        <v>1510303</v>
      </c>
      <c r="F61" s="85">
        <v>750860</v>
      </c>
      <c r="G61" s="85">
        <v>782915</v>
      </c>
      <c r="H61" s="85">
        <v>600531</v>
      </c>
      <c r="I61" s="66" t="s">
        <v>233</v>
      </c>
      <c r="J61" s="67">
        <f>'[2]NIIP BEA 1.1'!B74</f>
        <v>-7280637</v>
      </c>
      <c r="K61" s="67">
        <f>'[2]NIIP BEA 1.1'!C74</f>
        <v>-7337870</v>
      </c>
      <c r="L61" s="67">
        <f>'[2]NIIP BEA 1.1'!D74</f>
        <v>57233</v>
      </c>
      <c r="M61" s="67">
        <f>'[2]NIIP BEA 1.1'!E74</f>
        <v>23340771</v>
      </c>
      <c r="N61" s="86">
        <f>'[2]NIIP BEA 1.1'!F74</f>
        <v>20945418</v>
      </c>
      <c r="O61" s="86">
        <f>'[2]NIIP BEA 1.1'!G74</f>
        <v>2395353</v>
      </c>
      <c r="P61" s="86" t="str">
        <f>'[2]NIIP BEA 1.1'!H74</f>
        <v> </v>
      </c>
      <c r="Q61" s="86">
        <f>'[2]NIIP BEA 1.1'!I74</f>
        <v>6978349</v>
      </c>
      <c r="R61" s="86">
        <f>'[2]NIIP BEA 1.1'!J74</f>
        <v>9606176</v>
      </c>
      <c r="S61" s="86">
        <f>'[2]NIIP BEA 1.1'!K74</f>
        <v>2395353</v>
      </c>
      <c r="T61" s="86">
        <f>'[2]NIIP BEA 1.1'!L74</f>
        <v>3977292</v>
      </c>
      <c r="U61" s="86">
        <f>'[2]NIIP BEA 1.1'!M74</f>
        <v>383601</v>
      </c>
      <c r="V61" s="86">
        <f>'[2]NIIP BEA 1.1'!N74</f>
        <v>30621408</v>
      </c>
      <c r="W61" s="86">
        <f>'[2]NIIP BEA 1.1'!O74</f>
        <v>28283288</v>
      </c>
      <c r="X61" s="86">
        <f>'[2]NIIP BEA 1.1'!P74</f>
        <v>2338120</v>
      </c>
      <c r="Y61" s="86" t="str">
        <f>'[2]NIIP BEA 1.1'!Q74</f>
        <v> </v>
      </c>
      <c r="Z61" s="86">
        <f>'[2]NIIP BEA 1.1'!R74</f>
        <v>6543809</v>
      </c>
      <c r="AA61" s="86">
        <f>'[2]NIIP BEA 1.1'!S74</f>
        <v>16676993</v>
      </c>
      <c r="AB61" s="86">
        <f>'[2]NIIP BEA 1.1'!T74</f>
        <v>2338120</v>
      </c>
      <c r="AC61" s="86">
        <f>'[2]NIIP BEA 1.1'!U74</f>
        <v>5062486</v>
      </c>
      <c r="AD61" s="86"/>
      <c r="AE61" s="89"/>
      <c r="AF61" s="82">
        <v>3.6408847761800943E-2</v>
      </c>
      <c r="AG61" s="82">
        <v>2.0971862416877311E-2</v>
      </c>
    </row>
    <row r="62" spans="1:33" x14ac:dyDescent="0.2">
      <c r="A62" s="66" t="s">
        <v>234</v>
      </c>
      <c r="B62" s="85" t="s">
        <v>99</v>
      </c>
      <c r="C62" s="85">
        <v>3142175</v>
      </c>
      <c r="D62" s="85">
        <v>2212079</v>
      </c>
      <c r="E62" s="85">
        <v>1459667</v>
      </c>
      <c r="F62" s="85">
        <v>752412</v>
      </c>
      <c r="G62" s="85">
        <v>801923</v>
      </c>
      <c r="H62" s="85">
        <v>621333</v>
      </c>
      <c r="I62" s="66" t="s">
        <v>234</v>
      </c>
      <c r="J62" s="67">
        <f>'[2]NIIP BEA 1.1'!B75</f>
        <v>-8109652</v>
      </c>
      <c r="K62" s="67">
        <f>'[2]NIIP BEA 1.1'!C75</f>
        <v>-8170958</v>
      </c>
      <c r="L62" s="67">
        <f>'[2]NIIP BEA 1.1'!D75</f>
        <v>61306</v>
      </c>
      <c r="M62" s="67">
        <f>'[2]NIIP BEA 1.1'!E75</f>
        <v>23916652</v>
      </c>
      <c r="N62" s="86">
        <f>'[2]NIIP BEA 1.1'!F75</f>
        <v>21707672</v>
      </c>
      <c r="O62" s="86">
        <f>'[2]NIIP BEA 1.1'!G75</f>
        <v>2208980</v>
      </c>
      <c r="P62" s="86" t="str">
        <f>'[2]NIIP BEA 1.1'!H75</f>
        <v> </v>
      </c>
      <c r="Q62" s="86">
        <f>'[2]NIIP BEA 1.1'!I75</f>
        <v>7411794</v>
      </c>
      <c r="R62" s="86">
        <f>'[2]NIIP BEA 1.1'!J75</f>
        <v>9922346</v>
      </c>
      <c r="S62" s="86">
        <f>'[2]NIIP BEA 1.1'!K75</f>
        <v>2208980</v>
      </c>
      <c r="T62" s="86">
        <f>'[2]NIIP BEA 1.1'!L75</f>
        <v>3966310</v>
      </c>
      <c r="U62" s="86">
        <f>'[2]NIIP BEA 1.1'!M75</f>
        <v>407223</v>
      </c>
      <c r="V62" s="86">
        <f>'[2]NIIP BEA 1.1'!N75</f>
        <v>32026304</v>
      </c>
      <c r="W62" s="86">
        <f>'[2]NIIP BEA 1.1'!O75</f>
        <v>29878630</v>
      </c>
      <c r="X62" s="86">
        <f>'[2]NIIP BEA 1.1'!P75</f>
        <v>2147674</v>
      </c>
      <c r="Y62" s="86" t="str">
        <f>'[2]NIIP BEA 1.1'!Q75</f>
        <v> </v>
      </c>
      <c r="Z62" s="86">
        <f>'[2]NIIP BEA 1.1'!R75</f>
        <v>7419335</v>
      </c>
      <c r="AA62" s="86">
        <f>'[2]NIIP BEA 1.1'!S75</f>
        <v>17352869</v>
      </c>
      <c r="AB62" s="86">
        <f>'[2]NIIP BEA 1.1'!T75</f>
        <v>2147674</v>
      </c>
      <c r="AC62" s="86">
        <f>'[2]NIIP BEA 1.1'!U75</f>
        <v>5106426</v>
      </c>
      <c r="AD62" s="86"/>
      <c r="AE62" s="89"/>
      <c r="AF62" s="82">
        <v>3.8286321141931853E-2</v>
      </c>
      <c r="AG62" s="82">
        <v>2.1968202565416015E-2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Read me</vt:lpstr>
      <vt:lpstr>US Historical and Forecast Data</vt:lpstr>
      <vt:lpstr>US VAR data</vt:lpstr>
      <vt:lpstr>Total Returns</vt:lpstr>
      <vt:lpstr>BEA NIIP Table 1.3</vt:lpstr>
      <vt:lpstr>BEA Table 3b, asset valn</vt:lpstr>
      <vt:lpstr>BEA Table 3c, liab valn</vt:lpstr>
      <vt:lpstr>Yields BEA 1.1 and 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Das, Mitali</dc:creator>
  <cp:lastModifiedBy>Das, Mitali</cp:lastModifiedBy>
  <dcterms:created xsi:type="dcterms:W3CDTF">2017-04-25T22:52:13Z</dcterms:created>
  <dcterms:modified xsi:type="dcterms:W3CDTF">2017-06-05T09:02:46Z</dcterms:modified>
</cp:coreProperties>
</file>