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autoCompressPictures="0"/>
  <bookViews>
    <workbookView xWindow="7800" yWindow="2180" windowWidth="27360" windowHeight="18580"/>
  </bookViews>
  <sheets>
    <sheet name="README" sheetId="5" r:id="rId1"/>
    <sheet name="Table1" sheetId="2" r:id="rId2"/>
    <sheet name="QuantitativeProse" sheetId="1" r:id="rId3"/>
    <sheet name="word counts and time to read" sheetId="3" r:id="rId4"/>
  </sheets>
  <definedNames>
    <definedName name="_xlnm._FilterDatabase" localSheetId="2" hidden="1">QuantitativeProse!$A$3:$K$324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276" i="1" l="1"/>
  <c r="F315" i="1"/>
  <c r="F324" i="1"/>
  <c r="F314" i="1"/>
  <c r="F240" i="1"/>
  <c r="F241" i="1"/>
  <c r="F244" i="1"/>
  <c r="F246" i="1"/>
  <c r="F248" i="1"/>
  <c r="F243" i="1"/>
  <c r="F233" i="1"/>
  <c r="F229" i="1"/>
  <c r="F161" i="1"/>
  <c r="F128" i="1"/>
  <c r="F113" i="1"/>
  <c r="F111" i="1"/>
  <c r="F64" i="1"/>
  <c r="F60" i="1"/>
  <c r="F54" i="1"/>
  <c r="F55" i="1"/>
  <c r="F50" i="1"/>
  <c r="C41" i="2"/>
  <c r="B41" i="2"/>
  <c r="D41" i="2"/>
  <c r="C13" i="2"/>
  <c r="D9" i="2"/>
  <c r="C39" i="2"/>
  <c r="C40" i="2"/>
  <c r="C38" i="2"/>
  <c r="B13" i="2"/>
  <c r="B39" i="2"/>
  <c r="B40" i="2"/>
  <c r="B38" i="2"/>
  <c r="D38" i="2"/>
  <c r="E41" i="2"/>
  <c r="D40" i="2"/>
  <c r="E40" i="2"/>
  <c r="D39" i="2"/>
  <c r="E39" i="2"/>
  <c r="E38" i="2"/>
  <c r="E24" i="2"/>
  <c r="D23" i="2"/>
  <c r="E23" i="2"/>
  <c r="E22" i="2"/>
  <c r="E21" i="2"/>
  <c r="D19" i="2"/>
  <c r="D16" i="2"/>
  <c r="E19" i="2"/>
  <c r="C18" i="2"/>
  <c r="B18" i="2"/>
  <c r="D18" i="2"/>
  <c r="E18" i="2"/>
  <c r="D17" i="2"/>
  <c r="E17" i="2"/>
  <c r="E16" i="2"/>
  <c r="D14" i="2"/>
  <c r="D11" i="2"/>
  <c r="E14" i="2"/>
  <c r="D13" i="2"/>
  <c r="E13" i="2"/>
  <c r="D12" i="2"/>
  <c r="E12" i="2"/>
  <c r="E11" i="2"/>
  <c r="E9" i="2"/>
  <c r="D8" i="2"/>
  <c r="E8" i="2"/>
  <c r="E7" i="2"/>
  <c r="E6" i="2"/>
</calcChain>
</file>

<file path=xl/sharedStrings.xml><?xml version="1.0" encoding="utf-8"?>
<sst xmlns="http://schemas.openxmlformats.org/spreadsheetml/2006/main" count="1752" uniqueCount="849">
  <si>
    <t>Sentence starter</t>
  </si>
  <si>
    <t>three</t>
  </si>
  <si>
    <t xml:space="preserve"> myths about federal regulation*</t>
  </si>
  <si>
    <t>Other</t>
  </si>
  <si>
    <t xml:space="preserve">comprehensive analyses of federal regulation contradict </t>
  </si>
  <si>
    <t xml:space="preserve"> common myths about the regulatory state.</t>
  </si>
  <si>
    <t>Part of a larger word</t>
  </si>
  <si>
    <t>by some measures, the flow of new health regulation al</t>
  </si>
  <si>
    <t>one</t>
  </si>
  <si>
    <t xml:space="preserve"> since the year 2000 has far exceeded the flow of environmental regulation.</t>
  </si>
  <si>
    <t xml:space="preserve">by some measures, the flow of new health regulation alone since the year </t>
  </si>
  <si>
    <t>2000</t>
  </si>
  <si>
    <t xml:space="preserve"> has far exceeded the flow of environmental regulation.</t>
  </si>
  <si>
    <t>third</t>
  </si>
  <si>
    <t>, a misperception of regulatory costs as primarily clerical, rather than opportunity or resource costs, has further contributed to the understatement of regulatory costs.</t>
  </si>
  <si>
    <t xml:space="preserve">regulation is </t>
  </si>
  <si>
    <t xml:space="preserve"> of the hardest concepts to grasp in the world of policy, largely because its vast breadth and depth defies comprehension.</t>
  </si>
  <si>
    <t>n</t>
  </si>
  <si>
    <t>theless, as of january 3, 2020, the code of federal regulations contains over 103 million words of rules promulgated by more than 100 agencies, which would take a full-time worker reading at 250 words per minute more than 3 years to read.</t>
  </si>
  <si>
    <t xml:space="preserve">nonetheless, as of january </t>
  </si>
  <si>
    <t>3</t>
  </si>
  <si>
    <t>, 2020, the code of federal regulations contains over 103 million words of rules promulgated by more than 100 agencies, which would take a full-time worker reading at 250 words per minute more than 3 years to read.</t>
  </si>
  <si>
    <t xml:space="preserve">nonetheless, as of january 3, </t>
  </si>
  <si>
    <t>2020</t>
  </si>
  <si>
    <t>, the code of federal regulations contains over 103 million words of rules promulgated by more than 100 agencies, which would take a full-time worker reading at 250 words per minute more than 3 years to read.</t>
  </si>
  <si>
    <t xml:space="preserve">nonetheless, as of january 3, 2020, the code of federal regulations contains over </t>
  </si>
  <si>
    <t>103</t>
  </si>
  <si>
    <t xml:space="preserve"> million words of rules promulgated by more than 100 agencies, which would take a full-time worker reading at 250 words per minute more than 3 years to read.</t>
  </si>
  <si>
    <t xml:space="preserve">nonetheless, as of january 3, 2020, the code of federal regulations contains over 103 million words of rules promulgated by more than </t>
  </si>
  <si>
    <t>100</t>
  </si>
  <si>
    <t xml:space="preserve"> agencies, which would take a full-time worker reading at 250 words per minute more than 3 years to read.</t>
  </si>
  <si>
    <t xml:space="preserve">nonetheless, as of january 3, 2020, the code of federal regulations contains over 103 million words of rules promulgated by more than 100 agencies, which would take a full-time worker reading at </t>
  </si>
  <si>
    <t>250</t>
  </si>
  <si>
    <t xml:space="preserve"> words per minute more than 3 years to read.</t>
  </si>
  <si>
    <t xml:space="preserve">nonetheless, as of january 3, 2020, the code of federal regulations contains over 103 million words of rules promulgated by more than 100 agencies, which would take a full-time worker reading at 250 words per minute more than </t>
  </si>
  <si>
    <t xml:space="preserve"> years to read.</t>
  </si>
  <si>
    <t xml:space="preserve">the misunderstandings can be summarized as </t>
  </si>
  <si>
    <t xml:space="preserve"> mutually reinforcing “myths:”</t>
  </si>
  <si>
    <t xml:space="preserve">our data suggest that the costs of health regulation exceed the costs of environmental regulation over the past couple of decades, and this does not begin to count the costs of regulations in </t>
  </si>
  <si>
    <t xml:space="preserve"> intended to combat the coronavirus pandemic.</t>
  </si>
  <si>
    <t>our data suggest that the costs of health regulation exceed the costs of environmental regulation over the past couple of decades, and this does not begin to count the costs of regulations in 2020 in</t>
  </si>
  <si>
    <t>ten</t>
  </si>
  <si>
    <t>ded to combat the coronavirus pandemic.</t>
  </si>
  <si>
    <t>the typical justifications and cost assessments of the n</t>
  </si>
  <si>
    <t>nvironmental regulations border on the absurd.</t>
  </si>
  <si>
    <t xml:space="preserve">the </t>
  </si>
  <si>
    <t xml:space="preserve"> is about the nature of the costs imposed by regulations on households and businesses - that the bulk of the costs are clerical.</t>
  </si>
  <si>
    <t>readers may also be interested in the net benefit calculations prepared by cea (</t>
  </si>
  <si>
    <t>2019</t>
  </si>
  <si>
    <t>, 2020), which quantifies a wide range of regulatory benefits, including “consumer data privacy, environmental protection, fuel savings, and reductions in uncompensated healthcare.”</t>
  </si>
  <si>
    <t xml:space="preserve">readers may also be interested in the net benefit calculations prepared by cea (2019, </t>
  </si>
  <si>
    <t>), which quantifies a wide range of regulatory benefits, including “consumer data privacy, environmental protection, fuel savings, and reductions in uncompensated healthcare.”</t>
  </si>
  <si>
    <t xml:space="preserve">the constantly changing alphabet soup of federal agencies leaves even experts confused about how many agencies exist and which </t>
  </si>
  <si>
    <t>s issue regulations.</t>
  </si>
  <si>
    <t xml:space="preserve">under that definition, federal regulations originate in all </t>
  </si>
  <si>
    <t xml:space="preserve"> branches of government, as we explain in this section.</t>
  </si>
  <si>
    <t xml:space="preserve">take the </t>
  </si>
  <si>
    <t>1963</t>
  </si>
  <si>
    <t xml:space="preserve"> clean air act that, as subsequently amended by congress, requires the epa to establish standards “applicable to the emission of any air pollutant…” from motor vehicles.</t>
  </si>
  <si>
    <t>to the ex</t>
  </si>
  <si>
    <t>t that the federal government provides summary measures of the flow of regulation, they are limited to the rules promulgated by the executive agencies.</t>
  </si>
  <si>
    <t xml:space="preserve">launched in </t>
  </si>
  <si>
    <t>2012</t>
  </si>
  <si>
    <t xml:space="preserve"> with a working paper by omar al-ubaydli and patrick a. mclaughlin, regdata is both a methodology and a database.</t>
  </si>
  <si>
    <t>two</t>
  </si>
  <si>
    <t xml:space="preserve"> primary metrics in the regdata database are restrictions and industry relevance.</t>
  </si>
  <si>
    <t xml:space="preserve">this assessment requires </t>
  </si>
  <si>
    <t xml:space="preserve"> steps.</t>
  </si>
  <si>
    <t xml:space="preserve">training documents are documents that are known to be relevant to </t>
  </si>
  <si>
    <t xml:space="preserve"> or more explicitly named industries.</t>
  </si>
  <si>
    <t xml:space="preserve">over the course of the regdata project, we have gathered </t>
  </si>
  <si>
    <t>s of thousands of training documents from publications in the federal register that name the naics codes affected by rulemakings.</t>
  </si>
  <si>
    <t xml:space="preserve">finally, some simple calculations permit the combination of restrictions and industry relevance into a single variable, industry restrictions, which is an estimate of the number of restrictions that are relevant to a particular industry or set of industries in </t>
  </si>
  <si>
    <t xml:space="preserve"> or more regulations—see al-ubaydli and mclaughlin (2015) for a discussion and examples.</t>
  </si>
  <si>
    <t>finally, some simple calculations permit the combination of restrictions and industry relevance into a single variable, industry restrictions, which is an estimate of the number of restrictions that are relevant to a particular industry or set of industries in one or more regulations—see al-ubaydli and mclaughlin (</t>
  </si>
  <si>
    <t>2015</t>
  </si>
  <si>
    <t>) for a discussion and examples.</t>
  </si>
  <si>
    <t>all of these can be cross-tabulated with regulatory agency because regdata encodes the cfr’s attribution (in its various tables of con</t>
  </si>
  <si>
    <t>ts) of each part with an agency.</t>
  </si>
  <si>
    <t xml:space="preserve">these include jerry ellig’s “regulatory report cards” (ellig </t>
  </si>
  <si>
    <t>2016</t>
  </si>
  <si>
    <t>) and crews (2015).</t>
  </si>
  <si>
    <t>these include jerry ellig’s “regulatory report cards” (ellig 2016) and crews (</t>
  </si>
  <si>
    <t>).</t>
  </si>
  <si>
    <t>cea (</t>
  </si>
  <si>
    <t>, 2020) sampled 21 regulatory and deregulatory actions from five broad categories based on indicators of importance to the public.</t>
  </si>
  <si>
    <t xml:space="preserve">cea (2019, </t>
  </si>
  <si>
    <t>) sampled 21 regulatory and deregulatory actions from five broad categories based on indicators of importance to the public.</t>
  </si>
  <si>
    <t xml:space="preserve">cea (2019, 2020) sampled </t>
  </si>
  <si>
    <t>21</t>
  </si>
  <si>
    <t xml:space="preserve"> regulatory and deregulatory actions from five broad categories based on indicators of importance to the public.</t>
  </si>
  <si>
    <t xml:space="preserve">cea (2019, 2020) sampled 21 regulatory and deregulatory actions from </t>
  </si>
  <si>
    <t>five</t>
  </si>
  <si>
    <t xml:space="preserve"> broad categories based on indicators of importance to the public.</t>
  </si>
  <si>
    <t xml:space="preserve">the federal regulatory budget itself, which dates back to fiscal year </t>
  </si>
  <si>
    <t>2017</t>
  </si>
  <si>
    <t>, is a fiscal year sample of rules from executive agencies that includes rule-specific cost estimates.</t>
  </si>
  <si>
    <t>myth #</t>
  </si>
  <si>
    <t>1</t>
  </si>
  <si>
    <t>: most regulation is environmental</t>
  </si>
  <si>
    <t xml:space="preserve">in fact, only </t>
  </si>
  <si>
    <t>14</t>
  </si>
  <si>
    <t xml:space="preserve"> percent of all economically significant federal rules issued between 2000 and 2016 came from the three major environmental agencies (the environmental protection agency, the department of interior, and the nuclear regulatory commission;</t>
  </si>
  <si>
    <t xml:space="preserve">in fact, only 14 percent of all economically significant federal rules issued between </t>
  </si>
  <si>
    <t xml:space="preserve"> and 2016 came from the three major environmental agencies (the environmental protection agency, the department of interior, and the nuclear regulatory commission;</t>
  </si>
  <si>
    <t xml:space="preserve">in fact, only 14 percent of all economically significant federal rules issued between 2000 and </t>
  </si>
  <si>
    <t xml:space="preserve"> came from the three major environmental agencies (the environmental protection agency, the department of interior, and the nuclear regulatory commission;</t>
  </si>
  <si>
    <t xml:space="preserve">in fact, only 14 percent of all economically significant federal rules issued between 2000 and 2016 came from the </t>
  </si>
  <si>
    <t xml:space="preserve"> major environmental agencies (the environmental protection agency, the department of interior, and the nuclear regulatory commission;</t>
  </si>
  <si>
    <t>Table reference</t>
  </si>
  <si>
    <t xml:space="preserve">these results are shown in the top panel of table </t>
  </si>
  <si>
    <t>1.</t>
  </si>
  <si>
    <t xml:space="preserve">table </t>
  </si>
  <si>
    <t xml:space="preserve"> shows how essentially two-thirds of the 2000 to 2016 increase in restrictive words (141000 out of 214000) were made by agencies with primarily nonenvironmental missions.</t>
  </si>
  <si>
    <t xml:space="preserve">table 1 shows how essentially </t>
  </si>
  <si>
    <t>-thirds of the 2000 to 2016 increase in restrictive words (141000 out of 214000) were made by agencies with primarily nonenvironmental missions.</t>
  </si>
  <si>
    <t>table 1 shows how essentially two-</t>
  </si>
  <si>
    <t>s of the 2000 to 2016 increase in restrictive words (141000 out of 214000) were made by agencies with primarily nonenvironmental missions.</t>
  </si>
  <si>
    <t xml:space="preserve">table 1 shows how essentially two-thirds of the </t>
  </si>
  <si>
    <t xml:space="preserve"> to 2016 increase in restrictive words (141000 out of 214000) were made by agencies with primarily nonenvironmental missions.</t>
  </si>
  <si>
    <t xml:space="preserve">table 1 shows how essentially two-thirds of the 2000 to </t>
  </si>
  <si>
    <t xml:space="preserve"> increase in restrictive words (141000 out of 214000) were made by agencies with primarily nonenvironmental missions.</t>
  </si>
  <si>
    <t>table 1 shows how essentially two-thirds of the 2000 to 2016 increase in restrictive words (</t>
  </si>
  <si>
    <t>141000</t>
  </si>
  <si>
    <t xml:space="preserve"> out of 214000) were made by agencies with primarily nonenvironmental missions.</t>
  </si>
  <si>
    <t xml:space="preserve">table 1 shows how essentially two-thirds of the 2000 to 2016 increase in restrictive words (141000 out of </t>
  </si>
  <si>
    <t>214000</t>
  </si>
  <si>
    <t>) were made by agencies with primarily nonenvironmental missions.</t>
  </si>
  <si>
    <t>table 1 shows how essentially two-thirds of the 2000 to 2016 increase in restrictive words (141000 out of 214000) were made by agencies with primarily n</t>
  </si>
  <si>
    <t>nvironmental missions.</t>
  </si>
  <si>
    <t xml:space="preserve">although not shown in the table, we can also look at the stock of restrictive words as of </t>
  </si>
  <si>
    <t>, which was 1.1 million overall and 238000 for the environmental agencies.</t>
  </si>
  <si>
    <t xml:space="preserve">although not shown in the table, we can also look at the stock of restrictive words as of 2017, which was </t>
  </si>
  <si>
    <t>1.1</t>
  </si>
  <si>
    <t xml:space="preserve"> million overall and 238000 for the environmental agencies.</t>
  </si>
  <si>
    <t xml:space="preserve">although not shown in the table, we can also look at the stock of restrictive words as of 2017, which was 1.1 million overall and </t>
  </si>
  <si>
    <t>238000</t>
  </si>
  <si>
    <t xml:space="preserve"> for the environmental agencies.</t>
  </si>
  <si>
    <t xml:space="preserve">in other words, </t>
  </si>
  <si>
    <t>79</t>
  </si>
  <si>
    <t xml:space="preserve"> percent of the stock of regulation is nonenvironmental.</t>
  </si>
  <si>
    <t>in other words, 79 percent of the stock of regulation is n</t>
  </si>
  <si>
    <t>nvironmental.</t>
  </si>
  <si>
    <t xml:space="preserve">the department of health and human services (hhs) is the single largest promulgator of economically significant regulations between </t>
  </si>
  <si>
    <t xml:space="preserve"> and 2016, outpacing epa by more than 3-to-1.</t>
  </si>
  <si>
    <t xml:space="preserve">the department of health and human services (hhs) is the single largest promulgator of economically significant regulations between 2000 and </t>
  </si>
  <si>
    <t>, outpacing epa by more than 3-to-1.</t>
  </si>
  <si>
    <t xml:space="preserve">the department of health and human services (hhs) is the single largest promulgator of economically significant regulations between 2000 and 2016, outpacing epa by more than </t>
  </si>
  <si>
    <t>-to-1.</t>
  </si>
  <si>
    <t>the department of health and human services (hhs) is the single largest promulgator of economically significant regulations between 2000 and 2016, outpacing epa by more than 3-to</t>
  </si>
  <si>
    <t>-1.</t>
  </si>
  <si>
    <t>a po</t>
  </si>
  <si>
    <t>tial reason for its large contribution to economically significant rules may be the large size of hhs (its annual budget is more than $1 trillion), given that one of the thresholds for economic significance is an absolute dollar amount.</t>
  </si>
  <si>
    <t>a potential reason for its large contribution to economically significant rules may be the large size of hhs (its annual budget is more than $</t>
  </si>
  <si>
    <t xml:space="preserve"> trillion), given that one of the thresholds for economic significance is an absolute dollar amount.</t>
  </si>
  <si>
    <t xml:space="preserve">a potential reason for its large contribution to economically significant rules may be the large size of hhs (its annual budget is more than $1 trillion), given that </t>
  </si>
  <si>
    <t xml:space="preserve"> of the thresholds for economic significance is an absolute dollar amount.</t>
  </si>
  <si>
    <t>a second po</t>
  </si>
  <si>
    <t>tial reason is that many important hhs rules have a duration of only one year, and therefore it issues multiple rules on the same topic, with new rules replacing old (hence, comparatively little increase the cfr stock of restrictive words).</t>
  </si>
  <si>
    <t xml:space="preserve">a second potential reason is that many important hhs rules have a duration of only </t>
  </si>
  <si>
    <t xml:space="preserve"> year, and therefore it issues multiple rules on the same topic, with new rules replacing old (hence, comparatively little increase the cfr stock of restrictive words).</t>
  </si>
  <si>
    <t>iii.b.  examples selected based on public at</t>
  </si>
  <si>
    <t>tion</t>
  </si>
  <si>
    <t>ideally, we could use quantitative estimates of importance provided by the regulating agencies but, as discussed in connection with myth #</t>
  </si>
  <si>
    <t>2</t>
  </si>
  <si>
    <t>, quantitative estimates are either absent or frequently obscuring an economically important regulation.</t>
  </si>
  <si>
    <t xml:space="preserve">instead we use the sample of </t>
  </si>
  <si>
    <t xml:space="preserve"> post-2016 deregulations selected by the council of economic advisers on the basis of attention from the public (cea 2019, 2020), as measured by number of comments submitted during the comment period of rulemaking and attention from congress.</t>
  </si>
  <si>
    <t>instead we use the sample of 21 post</t>
  </si>
  <si>
    <t>-2016</t>
  </si>
  <si>
    <t xml:space="preserve"> deregulations selected by the council of economic advisers on the basis of attention from the public (cea 2019, 2020), as measured by number of comments submitted during the comment period of rulemaking and attention from congress.</t>
  </si>
  <si>
    <t>instead we use the sample of 21 post-2016 deregulations selected by the council of economic advisers on the basis of at</t>
  </si>
  <si>
    <t>tion from the public (cea 2019, 2020), as measured by number of comments submitted during the comment period of rulemaking and attention from congress.</t>
  </si>
  <si>
    <t xml:space="preserve">instead we use the sample of 21 post-2016 deregulations selected by the council of economic advisers on the basis of attention from the public (cea </t>
  </si>
  <si>
    <t>, 2020), as measured by number of comments submitted during the comment period of rulemaking and attention from congress.</t>
  </si>
  <si>
    <t xml:space="preserve">instead we use the sample of 21 post-2016 deregulations selected by the council of economic advisers on the basis of attention from the public (cea 2019, </t>
  </si>
  <si>
    <t>), as measured by number of comments submitted during the comment period of rulemaking and attention from congress.</t>
  </si>
  <si>
    <t>instead we use the sample of 21 post-2016 deregulations selected by the council of economic advisers on the basis of attention from the public (cea 2019, 2020), as measured by number of comments submitted during the comment period of rulemaking and at</t>
  </si>
  <si>
    <t>tion from congress.</t>
  </si>
  <si>
    <t xml:space="preserve">these deregulations removed </t>
  </si>
  <si>
    <t xml:space="preserve"> regulations that were put in place between 2000 and 2016, so what cea reports as cost savings from deregulation can be taken as an estimate of the costs created by their precursor regulations.</t>
  </si>
  <si>
    <t xml:space="preserve">these deregulations removed 21 regulations that were put in place between </t>
  </si>
  <si>
    <t xml:space="preserve"> and 2016, so what cea reports as cost savings from deregulation can be taken as an estimate of the costs created by their precursor regulations.</t>
  </si>
  <si>
    <t xml:space="preserve">these deregulations removed 21 regulations that were put in place between 2000 and </t>
  </si>
  <si>
    <t>, so what cea reports as cost savings from deregulation can be taken as an estimate of the costs created by their precursor regulations.</t>
  </si>
  <si>
    <t xml:space="preserve">the cea sample is also interesting because, as a sample of “only” </t>
  </si>
  <si>
    <t>, it facilitates a discussion of specific regulations while at the same time capturing an important part of the totality of regulation.</t>
  </si>
  <si>
    <t xml:space="preserve">for example, the fiscal year </t>
  </si>
  <si>
    <t>2018</t>
  </si>
  <si>
    <t xml:space="preserve"> regulatory budget had over 200 rules from the executive agencies, which are already selected on the basis of economic importance.</t>
  </si>
  <si>
    <t xml:space="preserve">for example, the fiscal year 2018 regulatory budget had over </t>
  </si>
  <si>
    <t>200</t>
  </si>
  <si>
    <t xml:space="preserve"> rules from the executive agencies, which are already selected on the basis of economic importance.</t>
  </si>
  <si>
    <t xml:space="preserve">among those </t>
  </si>
  <si>
    <t xml:space="preserve"> rules with at least 100 comments, only one was environmental.</t>
  </si>
  <si>
    <t xml:space="preserve">among those ten rules with at least </t>
  </si>
  <si>
    <t xml:space="preserve"> comments, only one was environmental.</t>
  </si>
  <si>
    <t xml:space="preserve">among those ten rules with at least 100 comments, only </t>
  </si>
  <si>
    <t xml:space="preserve"> was environmental.</t>
  </si>
  <si>
    <t xml:space="preserve">the quantity of comments received on that </t>
  </si>
  <si>
    <t xml:space="preserve"> rule, known as the “waste prevention rule” or “venting and flaring rule,” was wildly disproportionate with its costs and benefits.</t>
  </si>
  <si>
    <t xml:space="preserve">because the regulation applies only to oil and gas operations on federal and tribal lands, whereas at least </t>
  </si>
  <si>
    <t xml:space="preserve"> percent of oil and gas operations are on private lands, the annualized cost savings from the deregulation was only about $0.3 billion as compared to cea’s estimate of an average of $4 billion for the nine nonenvironmental rules.</t>
  </si>
  <si>
    <t>because the regulation applies only to oil and gas operations on federal and tribal lands, whereas at least 90 percent of oil and gas operations are on private lands, the annualized cost savings from the deregulation was only about $</t>
  </si>
  <si>
    <t>0.3</t>
  </si>
  <si>
    <t xml:space="preserve"> billion as compared to cea’s estimate of an average of $4 billion for the nine nonenvironmental rules.</t>
  </si>
  <si>
    <t>because the regulation applies only to oil and gas operations on federal and tribal lands, whereas at least 90 percent of oil and gas operations are on private lands, the annualized cost savings from the deregulation was only about $0.3 billion as compared to cea’s estimate of an average of $</t>
  </si>
  <si>
    <t>4</t>
  </si>
  <si>
    <t xml:space="preserve"> billion for the nine nonenvironmental rules.</t>
  </si>
  <si>
    <t xml:space="preserve">because the regulation applies only to oil and gas operations on federal and tribal lands, whereas at least 90 percent of oil and gas operations are on private lands, the annualized cost savings from the deregulation was only about $0.3 billion as compared to cea’s estimate of an average of $4 billion for the </t>
  </si>
  <si>
    <t>nine</t>
  </si>
  <si>
    <t xml:space="preserve"> nonenvironmental rules.</t>
  </si>
  <si>
    <t>because the regulation applies only to oil and gas operations on federal and tribal lands, whereas at least 90 percent of oil and gas operations are on private lands, the annualized cost savings from the deregulation was only about $0.3 billion as compared to cea’s estimate of an average of $4 billion for the nine n</t>
  </si>
  <si>
    <t>nvironmental rules.</t>
  </si>
  <si>
    <t xml:space="preserve">in other words, less than </t>
  </si>
  <si>
    <t xml:space="preserve"> percent of the cost savings from deregulation in that year’s budget came from environmental deregulation.</t>
  </si>
  <si>
    <t>to be more concrete, it helps to reflect on some of the deregulations that have received public at</t>
  </si>
  <si>
    <t>tion.</t>
  </si>
  <si>
    <t xml:space="preserve">a </t>
  </si>
  <si>
    <t xml:space="preserve"> rule let consumers keep their short-term health insurance plans (pejoratively known as “junk” plans by those who disapprove of the plan designs) is an economic deregulation and does not pollute air or water.</t>
  </si>
  <si>
    <t xml:space="preserve">no pollution is created by ending a foreign drug company’s monopoly on the sales of generic prescription drugs, as the fda did in </t>
  </si>
  <si>
    <t xml:space="preserve"> and 2018 by improving the process of approving generic drugs.</t>
  </si>
  <si>
    <t xml:space="preserve">no pollution is created by ending a foreign drug company’s monopoly on the sales of generic prescription drugs, as the fda did in 2017 and </t>
  </si>
  <si>
    <t xml:space="preserve"> by improving the process of approving generic drugs.</t>
  </si>
  <si>
    <t>removing regulatory barriers from the franchise way of doing business, as recently d</t>
  </si>
  <si>
    <t xml:space="preserve"> by the department of labor and the national labor relations board, did not pollute air or water.</t>
  </si>
  <si>
    <t xml:space="preserve">the vehicle-emissions rule will result in a large environmental share for fiscal year </t>
  </si>
  <si>
    <t>, although it is an exception that proves the rule.</t>
  </si>
  <si>
    <t>the overwhelming difference between them is about the n</t>
  </si>
  <si>
    <t>nvironmental economic costs.</t>
  </si>
  <si>
    <t>Figure reference</t>
  </si>
  <si>
    <t xml:space="preserve">figure </t>
  </si>
  <si>
    <t xml:space="preserve"> shows the components of benefits and cost as estimated by both administrations.</t>
  </si>
  <si>
    <t>figure 1 shows the comp</t>
  </si>
  <si>
    <t>nts of benefits and cost as estimated by both administrations.</t>
  </si>
  <si>
    <t>they include private fuel savings, vehicle main</t>
  </si>
  <si>
    <t>ance, and technology costs, to name a few.</t>
  </si>
  <si>
    <t xml:space="preserve">the bottom panel of table </t>
  </si>
  <si>
    <t xml:space="preserve"> accumulates cea’s results.</t>
  </si>
  <si>
    <t xml:space="preserve">the aggregate annual regulatory costs of the </t>
  </si>
  <si>
    <t xml:space="preserve"> selected regulations implemented 2000-16 are estimated to be $276 billion.</t>
  </si>
  <si>
    <t xml:space="preserve">the aggregate annual regulatory costs of the 21 selected regulations implemented </t>
  </si>
  <si>
    <t>-16 are estimated to be $276 billion.</t>
  </si>
  <si>
    <t>the aggregate annual regulatory costs of the 21 selected regulations implemented 2000</t>
  </si>
  <si>
    <t>-16</t>
  </si>
  <si>
    <t xml:space="preserve"> are estimated to be $276 billion.</t>
  </si>
  <si>
    <t>the aggregate annual regulatory costs of the 21 selected regulations implemented 2000-16 are estimated to be $</t>
  </si>
  <si>
    <t>276</t>
  </si>
  <si>
    <t xml:space="preserve"> billion.</t>
  </si>
  <si>
    <t>seven</t>
  </si>
  <si>
    <t>ty-nine percent of these are non-environmental.</t>
  </si>
  <si>
    <t>seventy-</t>
  </si>
  <si>
    <t xml:space="preserve"> percent of these are non-environmental.</t>
  </si>
  <si>
    <t>in contrast, hhs regulations al</t>
  </si>
  <si>
    <t xml:space="preserve"> account for a third of the regulatory costs.</t>
  </si>
  <si>
    <t xml:space="preserve">in contrast, hhs regulations alone account for a </t>
  </si>
  <si>
    <t xml:space="preserve"> of the regulatory costs.</t>
  </si>
  <si>
    <t xml:space="preserve">this interagency distribution of regulatory costs is remarkably similar to the distribution obtained merely by counting economically significant rules (top panel of table </t>
  </si>
  <si>
    <t>: regulation is smart and evidence based</t>
  </si>
  <si>
    <t xml:space="preserve"> economic report of the president describes a regulatory process purportedly with “careful analysis of costs and benefits, both before and after regulatory action, including an informed public discussion.”</t>
  </si>
  <si>
    <t>unfortunately, the actual record of agency analysis of n</t>
  </si>
  <si>
    <t>nvironmental regulations is quite the opposite.</t>
  </si>
  <si>
    <t xml:space="preserve">clyde wayne crews’ study of the </t>
  </si>
  <si>
    <t>53838</t>
  </si>
  <si>
    <t xml:space="preserve"> federal rules finalized between 2001 and 2014 found that only 246 of them (less than one percent) quantified regulatory costs.</t>
  </si>
  <si>
    <t xml:space="preserve">clyde wayne crews’ study of the 53838 federal rules finalized between </t>
  </si>
  <si>
    <t>2001</t>
  </si>
  <si>
    <t xml:space="preserve"> and 2014 found that only 246 of them (less than one percent) quantified regulatory costs.</t>
  </si>
  <si>
    <t xml:space="preserve">clyde wayne crews’ study of the 53838 federal rules finalized between 2001 and </t>
  </si>
  <si>
    <t>2014</t>
  </si>
  <si>
    <t xml:space="preserve"> found that only 246 of them (less than one percent) quantified regulatory costs.</t>
  </si>
  <si>
    <t xml:space="preserve">clyde wayne crews’ study of the 53838 federal rules finalized between 2001 and 2014 found that only </t>
  </si>
  <si>
    <t>246</t>
  </si>
  <si>
    <t xml:space="preserve"> of them (less than one percent) quantified regulatory costs.</t>
  </si>
  <si>
    <t xml:space="preserve">clyde wayne crews’ study of the 53838 federal rules finalized between 2001 and 2014 found that only 246 of them (less than </t>
  </si>
  <si>
    <t xml:space="preserve"> percent) quantified regulatory costs.</t>
  </si>
  <si>
    <t xml:space="preserve">only </t>
  </si>
  <si>
    <t>160</t>
  </si>
  <si>
    <t xml:space="preserve"> quantified benefits.</t>
  </si>
  <si>
    <t xml:space="preserve">a more recent analysis found that between </t>
  </si>
  <si>
    <t>2007</t>
  </si>
  <si>
    <t xml:space="preserve"> and 2016, only 137 of the 36255 final rules (0.4 percent) had dollar estimates for both benefits and cost.</t>
  </si>
  <si>
    <t xml:space="preserve">a more recent analysis found that between 2007 and </t>
  </si>
  <si>
    <t>, only 137 of the 36255 final rules (0.4 percent) had dollar estimates for both benefits and cost.</t>
  </si>
  <si>
    <t xml:space="preserve">a more recent analysis found that between 2007 and 2016, only </t>
  </si>
  <si>
    <t>137</t>
  </si>
  <si>
    <t xml:space="preserve"> of the 36255 final rules (0.4 percent) had dollar estimates for both benefits and cost.</t>
  </si>
  <si>
    <t xml:space="preserve">a more recent analysis found that between 2007 and 2016, only 137 of the </t>
  </si>
  <si>
    <t>36255</t>
  </si>
  <si>
    <t xml:space="preserve"> final rules (0.4 percent) had dollar estimates for both benefits and cost.</t>
  </si>
  <si>
    <t>a more recent analysis found that between 2007 and 2016, only 137 of the 36255 final rules (</t>
  </si>
  <si>
    <t>0.4</t>
  </si>
  <si>
    <t xml:space="preserve"> percent) had dollar estimates for both benefits and cost.</t>
  </si>
  <si>
    <t>important regulations are of</t>
  </si>
  <si>
    <t xml:space="preserve"> classified (whether strategically or by accident, we cannot say) as not “economically significant,” and thereby exempt from analysis requirements.</t>
  </si>
  <si>
    <t xml:space="preserve">more than </t>
  </si>
  <si>
    <t>20</t>
  </si>
  <si>
    <t xml:space="preserve"> major rules per year are “transfer rules” and almost by definition underestimate costs by orders of magnitude, despite the fact that a more accurate estimate of cost could be obtained by “a simple multiplication operation” (omb 2019).</t>
  </si>
  <si>
    <t xml:space="preserve">more than 20 major rules per year are “transfer rules” and almost by definition underestimate costs by orders of magnitude, despite the fact that a more accurate estimate of cost could be obtained by “a simple multiplication operation” (omb </t>
  </si>
  <si>
    <t xml:space="preserve">by definition, a transfer rule asserts its primary effect to be a transfer of a significant amount of income from </t>
  </si>
  <si>
    <t xml:space="preserve"> party to another rather than creating a significant aggregate cost.</t>
  </si>
  <si>
    <t>however, the assertion is questionable because transfers of</t>
  </si>
  <si>
    <t xml:space="preserve"> “induce moral hazard or other inefficient behavior” especially when the transfer is to or from federal taxpayers, which is the typical case with a federal transfer rule.</t>
  </si>
  <si>
    <t>omb circular a</t>
  </si>
  <si>
    <t>-94</t>
  </si>
  <si>
    <t xml:space="preserve"> has long guided agencies on how to quantify the marginal excess burden of transfers to and from federal taxpayers, but agencies have not adhered to the guidance.</t>
  </si>
  <si>
    <t>more recently, omb (</t>
  </si>
  <si>
    <t>) sought public comment on more sternly requiring agencies to use multiplication to make estimates of the economic distortions created by transfers.</t>
  </si>
  <si>
    <t>the federal communications commission under tom wheeler (</t>
  </si>
  <si>
    <t>2013</t>
  </si>
  <si>
    <t>-17) is an example where economically important regulations such as privacy mandates and “net neutrality” price regulations on business-to-business transactions were promulgated without professional cost-benefit analysis.</t>
  </si>
  <si>
    <t>the federal communications commission under tom wheeler (2013</t>
  </si>
  <si>
    <t>-17</t>
  </si>
  <si>
    <t>) is an example where economically important regulations such as privacy mandates and “net neutrality” price regulations on business-to-business transactions were promulgated without professional cost-benefit analysis.</t>
  </si>
  <si>
    <t xml:space="preserve">as the publisher of the wall street journal (crovitz </t>
  </si>
  <si>
    <t>) put it “the white house and fcc acted on pure idealogy.</t>
  </si>
  <si>
    <t xml:space="preserve">the fcc’s chief economist in </t>
  </si>
  <si>
    <t xml:space="preserve"> described his agency’s rules as “an economics free zone” in which “a fair amount of the economics was wrong, unsupported, or irrelevant.”</t>
  </si>
  <si>
    <t>the fcc’s chief economist in 2014 described his agency’s rules as “an economics free z</t>
  </si>
  <si>
    <t>” in which “a fair amount of the economics was wrong, unsupported, or irrelevant.”</t>
  </si>
  <si>
    <t>) estimates that just two of the rules issued by the fcc in 2015 and 2016 had annual regulatory costs in the tens of billions of dollars.</t>
  </si>
  <si>
    <t xml:space="preserve">cea (2020) estimates that just </t>
  </si>
  <si>
    <t xml:space="preserve"> of the rules issued by the fcc in 2015 and 2016 had annual regulatory costs in the tens of billions of dollars.</t>
  </si>
  <si>
    <t xml:space="preserve">cea (2020) estimates that just two of the rules issued by the fcc in </t>
  </si>
  <si>
    <t xml:space="preserve"> and 2016 had annual regulatory costs in the tens of billions of dollars.</t>
  </si>
  <si>
    <t xml:space="preserve">cea (2020) estimates that just two of the rules issued by the fcc in 2015 and </t>
  </si>
  <si>
    <t xml:space="preserve"> had annual regulatory costs in the tens of billions of dollars.</t>
  </si>
  <si>
    <t xml:space="preserve">cea (2020) estimates that just two of the rules issued by the fcc in 2015 and 2016 had annual regulatory costs in the </t>
  </si>
  <si>
    <t>s of billions of dollars.</t>
  </si>
  <si>
    <t>an important example was menti</t>
  </si>
  <si>
    <t>d above: the 2016 prohibition of “junk” insurance plans.</t>
  </si>
  <si>
    <t xml:space="preserve">an important example was mentioned above: the </t>
  </si>
  <si>
    <t xml:space="preserve"> prohibition of “junk” insurance plans.</t>
  </si>
  <si>
    <t xml:space="preserve">it is absurd to deny any material adverse effect from a prohibition of a product that </t>
  </si>
  <si>
    <t xml:space="preserve"> million people would be purchasing (as estimated by the nonpartisan congressional budget office).</t>
  </si>
  <si>
    <t>the council of economic advisers later estimated that the annual cost of this regulation was $</t>
  </si>
  <si>
    <t>13</t>
  </si>
  <si>
    <t xml:space="preserve"> billion, which is 130 times the monetary threshold for “economic significance.”</t>
  </si>
  <si>
    <t xml:space="preserve">the council of economic advisers later estimated that the annual cost of this regulation was $13 billion, which is </t>
  </si>
  <si>
    <t>130</t>
  </si>
  <si>
    <t xml:space="preserve"> times the monetary threshold for “economic significance.”</t>
  </si>
  <si>
    <t>the council of economic advisers later estimated that the annual cost of this regulation was $13 billion, which is 130 times the m</t>
  </si>
  <si>
    <t>tary threshold for “economic significance.”</t>
  </si>
  <si>
    <t xml:space="preserve">it had such a burdensome approval process for generic manufacturers that as few as </t>
  </si>
  <si>
    <t xml:space="preserve"> company was making a generic.</t>
  </si>
  <si>
    <t xml:space="preserve">cea estimated that these barriers to entry were costing consumers </t>
  </si>
  <si>
    <t>s of billions of dollars per year.</t>
  </si>
  <si>
    <t>the fda asserts that it in</t>
  </si>
  <si>
    <t>ds its prescription-opioid policies (among others) to “actually result in a decrease in misuse and abuse, and their consequences, addiction, overdose and death, in the community.”</t>
  </si>
  <si>
    <t>as the national academies of sciences, engineering, and medicine (</t>
  </si>
  <si>
    <t>) put it, the fda should “consider the potential effects of these interventions on illicit markets … and take appropriate steps to mitigate those effects.”</t>
  </si>
  <si>
    <t>as the national academies of sciences, engineering, and medicine (2017) put it, the fda should “consider the po</t>
  </si>
  <si>
    <t>tial effects of these interventions on illicit markets … and take appropriate steps to mitigate those effects.”</t>
  </si>
  <si>
    <t>four</t>
  </si>
  <si>
    <t>th example is the “rebate” rule proposed by the trump administration.</t>
  </si>
  <si>
    <t>“rebates” are checks writ</t>
  </si>
  <si>
    <t xml:space="preserve"> by drug companies to health insurance plans as part of the competition for plan business and would have been prohibited in the medicare segment of the prescription-drug industry.</t>
  </si>
  <si>
    <t>no market failure was cited, even though omb circular a</t>
  </si>
  <si>
    <t>-4</t>
  </si>
  <si>
    <t xml:space="preserve"> specifies that “each agency shall identify … the failures of private markets or public institutions that warrant new agency action.”</t>
  </si>
  <si>
    <t>although hhs in</t>
  </si>
  <si>
    <t>ded the rule to “blow up the way the industry does business,” and advertised it as “the most significant change in how americans’ drugs are priced at the pharmacy counter, ever, …,” it only quantified clerical costs.</t>
  </si>
  <si>
    <t xml:space="preserve">the cost of the rule was calculated as the product of reading and clerical times hourly wage rate, which proved to be a mere </t>
  </si>
  <si>
    <t>0.03</t>
  </si>
  <si>
    <t xml:space="preserve"> percent of the revenue of the industry segment being regulated.</t>
  </si>
  <si>
    <t>regulations issued by the drug enforcement administration in support of the war on drugs are in this category (</t>
  </si>
  <si>
    <t>84</t>
  </si>
  <si>
    <t xml:space="preserve"> fr 58094).</t>
  </si>
  <si>
    <t xml:space="preserve">regulations issued by the drug enforcement administration in support of the war on drugs are in this category (84 fr </t>
  </si>
  <si>
    <t>58094</t>
  </si>
  <si>
    <t>unfortunately, these aspects of rias are too of</t>
  </si>
  <si>
    <t xml:space="preserve"> ignored as well, as shown in the mercatus center at george mason university’s regulatory report card project.</t>
  </si>
  <si>
    <t xml:space="preserve">this project assessed the quality of rias accompanying </t>
  </si>
  <si>
    <t xml:space="preserve"> economically significant prescriptive regulations proposed between 2008 and 2013.</t>
  </si>
  <si>
    <t xml:space="preserve">this project assessed the quality of rias accompanying 130 economically significant prescriptive regulations proposed between </t>
  </si>
  <si>
    <t>2008</t>
  </si>
  <si>
    <t xml:space="preserve"> and 2013.</t>
  </si>
  <si>
    <t xml:space="preserve">this project assessed the quality of rias accompanying 130 economically significant prescriptive regulations proposed between 2008 and </t>
  </si>
  <si>
    <t>2013.</t>
  </si>
  <si>
    <t>as jerry ellig, the lead scholar on this project, reports, “forty-</t>
  </si>
  <si>
    <t>eight</t>
  </si>
  <si>
    <t xml:space="preserve"> percent of these regulations were accompanied by no significant evidence demonstrating the existence, size, or cause of the problem the regulation sought to solve.</t>
  </si>
  <si>
    <t>as jerry ellig, the lead scholar on this project, reports, “forty-eight percent of these regulations were accompanied by no significant evidence demonstrating the exis</t>
  </si>
  <si>
    <t>ce, size, or cause of the problem the regulation sought to solve.</t>
  </si>
  <si>
    <t xml:space="preserve">just </t>
  </si>
  <si>
    <t>22</t>
  </si>
  <si>
    <t xml:space="preserve"> percent of the regulations were accompanied by reasonably thorough evidence that the regulation would likely achieve the desired outcomes.”</t>
  </si>
  <si>
    <t>even worse, the low quality of analysis is of</t>
  </si>
  <si>
    <t xml:space="preserve"> reflected in poor decision-making in the crafting of the rules that the analyses ostensibly inform.</t>
  </si>
  <si>
    <t>even worse, the low quality of analysis is often reflected in poor decision-making in the crafting of the rules that the analyses os</t>
  </si>
  <si>
    <t>sibly inform.</t>
  </si>
  <si>
    <t xml:space="preserve"> way for this to occur is when an analysis fails to provide evidence that a regulation will solve an actual problem, or lacks specificity as to the principal cause of a problem, as documented in mclaughlin et al (2017).</t>
  </si>
  <si>
    <t>one way for this to occur is when an analysis fails to provide evidence that a regulation will solve an actual problem, or lacks specificity as to the principal cause of a problem, as documented in mclaughlin et al (</t>
  </si>
  <si>
    <t xml:space="preserve">in </t>
  </si>
  <si>
    <t>2011</t>
  </si>
  <si>
    <t>, for example, the securities and exchange commission (sec) adopted a regulation that excludes the value of an investor’s primary residence when determining whether the individual meets the $1 million net worth requirement to be considered an “accredited investor” who can purchase securities that are not registered with the sec.</t>
  </si>
  <si>
    <t>in 2011, for example, the securities and exchange commission (sec) adopted a regulation that excludes the value of an investor’s primary residence when determining whether the individual meets the $</t>
  </si>
  <si>
    <t xml:space="preserve"> million net worth requirement to be considered an “accredited investor” who can purchase securities that are not registered with the sec.</t>
  </si>
  <si>
    <t>, the fda finalized a regulation requiring firms that produce, process, pack, or handle animal food to have processes and procedures in place to ensure that animal food is as safe as human food.</t>
  </si>
  <si>
    <t>the fda’s final regulatory impact analysis (ria) estimated the regulation would generate $</t>
  </si>
  <si>
    <t>10.1</t>
  </si>
  <si>
    <t xml:space="preserve"> million to $138.8 million in benefits annually by protecting humans and pets from contaminated food.</t>
  </si>
  <si>
    <t>the fda’s final regulatory impact analysis (ria) estimated the regulation would generate $10.1 million to $</t>
  </si>
  <si>
    <t>138.8</t>
  </si>
  <si>
    <t xml:space="preserve"> million in benefits annually by protecting humans and pets from contaminated food.</t>
  </si>
  <si>
    <t>environmental regulations are more likely prepared in accordance with the sound economic principles of circular a</t>
  </si>
  <si>
    <t xml:space="preserve"> because they have been the subject of lawsuits.</t>
  </si>
  <si>
    <t>the n</t>
  </si>
  <si>
    <t>nvironmental regulations quantify hardly any of their costs.</t>
  </si>
  <si>
    <t>even when they do, they get less at</t>
  </si>
  <si>
    <t>tion from the administration because they are less likely to be the subject of litigation.</t>
  </si>
  <si>
    <t>2010</t>
  </si>
  <si>
    <t>, the dot’s railroad administration also justified a major “public safety” rule by asserting that the new regulation would create private “business benefits” and including those private benefits in its regulatory impact analysis.</t>
  </si>
  <si>
    <t xml:space="preserve">the federal railroad administration (fra) had been considering requiring railroads to implement automatic train control systems that would prevent collisions since at least </t>
  </si>
  <si>
    <t>1986</t>
  </si>
  <si>
    <t>, when the national transportation safety board recommended that the fra implement regulatory standards for a system that would create “positive train separation” (ellig and horney 2016).</t>
  </si>
  <si>
    <t xml:space="preserve">the federal railroad administration (fra) had been considering requiring railroads to implement automatic train control systems that would prevent collisions since at least 1986, when the national transportation safety board recommended that the fra implement regulatory standards for a system that would create “positive train separation” (ellig and horney </t>
  </si>
  <si>
    <t xml:space="preserve">the fra considered doing just that on multiple occasions between </t>
  </si>
  <si>
    <t>1994</t>
  </si>
  <si>
    <t xml:space="preserve"> and 2004, but each time concluded that the costs would far outweigh the benefits.</t>
  </si>
  <si>
    <t xml:space="preserve">the fra considered doing just that on multiple occasions between 1994 and </t>
  </si>
  <si>
    <t>2004</t>
  </si>
  <si>
    <t>, but each time concluded that the costs would far outweigh the benefits.</t>
  </si>
  <si>
    <t xml:space="preserve">even though its estimate of net benefits was negative, the fra’s </t>
  </si>
  <si>
    <t xml:space="preserve"> analysis changed dramatically compared to previous versions (ellig and horney 2016).</t>
  </si>
  <si>
    <t xml:space="preserve">even though its estimate of net benefits was negative, the fra’s 2004 analysis changed dramatically compared to previous versions (ellig and horney </t>
  </si>
  <si>
    <t xml:space="preserve">beginning with the </t>
  </si>
  <si>
    <t xml:space="preserve"> analysis, the fra included “business benefits” in its estimate of total benefits the regulation would create.</t>
  </si>
  <si>
    <t xml:space="preserve">in contrast, the fra had issued reports in </t>
  </si>
  <si>
    <t xml:space="preserve"> and 1999 which mentioned that the possibility that positive train control systems could create cost reductions or other benefits for railroads and shippers, but it did not estimate the magnitude of these business benefits or include them in net benefits calculations.</t>
  </si>
  <si>
    <t xml:space="preserve">in contrast, the fra had issued reports in 1994 and </t>
  </si>
  <si>
    <t>1999</t>
  </si>
  <si>
    <t xml:space="preserve"> which mentioned that the possibility that positive train control systems could create cost reductions or other benefits for railroads and shippers, but it did not estimate the magnitude of these business benefits or include them in net benefits calculations.</t>
  </si>
  <si>
    <t>in contrast, the fra had issued reports in 1994 and 1999 which menti</t>
  </si>
  <si>
    <t>d that the possibility that positive train control systems could create cost reductions or other benefits for railroads and shippers, but it did not estimate the magnitude of these business benefits or include them in net benefits calculations.</t>
  </si>
  <si>
    <t>the fra’s analysis gives a few examples of these hypothetical benefits, including “(</t>
  </si>
  <si>
    <t>) real-time transmission of locomotive diagnostic information, (2) fuel savings from pacing of trains to avoid cycles of rapid movement followed by long waits, (3) more efficient car use due to frequently updated and optimized dispatching, and (4) avoided investments in track capacity because of more efficient use of existing capacity” (ellig and horney 2016, p. 8).</t>
  </si>
  <si>
    <t>the fra’s analysis gives a few examples of these hypothetical benefits, including “(1) real-time transmission of locomotive diagnostic information, (</t>
  </si>
  <si>
    <t>) fuel savings from pacing of trains to avoid cycles of rapid movement followed by long waits, (3) more efficient car use due to frequently updated and optimized dispatching, and (4) avoided investments in track capacity because of more efficient use of existing capacity” (ellig and horney 2016, p. 8).</t>
  </si>
  <si>
    <t>the fra’s analysis gives a few examples of these hypothetical benefits, including “(1) real-time transmission of locomotive diagnostic information, (2) fuel savings from pacing of trains to avoid cycles of rapid movement followed by long waits, (</t>
  </si>
  <si>
    <t>) more efficient car use due to frequently updated and optimized dispatching, and (4) avoided investments in track capacity because of more efficient use of existing capacity” (ellig and horney 2016, p. 8).</t>
  </si>
  <si>
    <t>the fra’s analysis gives a few examples of these hypothetical benefits, including “(1) real-time transmission of locomotive diagnostic information, (2) fuel savings from pacing of trains to avoid cycles of rapid movement followed by long waits, (3) more efficient car use due to frequently updated and optimized dispatching, and (</t>
  </si>
  <si>
    <t>) avoided investments in track capacity because of more efficient use of existing capacity” (ellig and horney 2016, p. 8).</t>
  </si>
  <si>
    <t xml:space="preserve">the fra’s analysis gives a few examples of these hypothetical benefits, including “(1) real-time transmission of locomotive diagnostic information, (2) fuel savings from pacing of trains to avoid cycles of rapid movement followed by long waits, (3) more efficient car use due to frequently updated and optimized dispatching, and (4) avoided investments in track capacity because of more efficient use of existing capacity” (ellig and horney </t>
  </si>
  <si>
    <t>, p. 8).</t>
  </si>
  <si>
    <t xml:space="preserve">the fra’s analysis gives a few examples of these hypothetical benefits, including “(1) real-time transmission of locomotive diagnostic information, (2) fuel savings from pacing of trains to avoid cycles of rapid movement followed by long waits, (3) more efficient car use due to frequently updated and optimized dispatching, and (4) avoided investments in track capacity because of more efficient use of existing capacity” (ellig and horney 2016, p. </t>
  </si>
  <si>
    <t>8</t>
  </si>
  <si>
    <t xml:space="preserve">similar to the vehicle-emissions rule discussed above, the direct benefits from improving railroad safety only accounted for a very small percentage—about </t>
  </si>
  <si>
    <t xml:space="preserve"> percent—of the total benefits included in the fra’s analysis.</t>
  </si>
  <si>
    <t xml:space="preserve">the rest of the benefits came from private benefits to railroads (about </t>
  </si>
  <si>
    <t>28</t>
  </si>
  <si>
    <t xml:space="preserve"> percent), private benefits to shippers (35 to 54 percent, depending on assumptions), and social benefits (15 to 34 percent).</t>
  </si>
  <si>
    <t>the rest of the benefits came from private benefits to railroads (about 28 percent), private benefits to shippers (</t>
  </si>
  <si>
    <t>35</t>
  </si>
  <si>
    <t xml:space="preserve"> to 54 percent, depending on assumptions), and social benefits (15 to 34 percent).</t>
  </si>
  <si>
    <t xml:space="preserve">the rest of the benefits came from private benefits to railroads (about 28 percent), private benefits to shippers (35 to </t>
  </si>
  <si>
    <t>54</t>
  </si>
  <si>
    <t xml:space="preserve"> percent, depending on assumptions), and social benefits (15 to 34 percent).</t>
  </si>
  <si>
    <t>the rest of the benefits came from private benefits to railroads (about 28 percent), private benefits to shippers (35 to 54 percent, depending on assumptions), and social benefits (</t>
  </si>
  <si>
    <t>15</t>
  </si>
  <si>
    <t xml:space="preserve"> to 34 percent).</t>
  </si>
  <si>
    <t xml:space="preserve">the rest of the benefits came from private benefits to railroads (about 28 percent), private benefits to shippers (35 to 54 percent, depending on assumptions), and social benefits (15 to </t>
  </si>
  <si>
    <t>34</t>
  </si>
  <si>
    <t xml:space="preserve"> percent).</t>
  </si>
  <si>
    <t xml:space="preserve">the fra examined positive train control gain following the passage of the rail safety improvement act of </t>
  </si>
  <si>
    <t>, in which congress ordered the fra to promulgate a “positive train control” regulation.</t>
  </si>
  <si>
    <t xml:space="preserve">in the ria that accompanied the fra’s final positive train control rule in </t>
  </si>
  <si>
    <t>, private business benefits are not included in the primary analysis, but they are included in a sensitivity analysis.</t>
  </si>
  <si>
    <t>without including private benefits, the fra estimated that the costs of implementing a positive train control regulation ($</t>
  </si>
  <si>
    <t>9.5</t>
  </si>
  <si>
    <t xml:space="preserve"> billion to $13.1 billion over a 20-year period) would far exceed its safety benefits ($440 million to $674 million).</t>
  </si>
  <si>
    <t>without including private benefits, the fra estimated that the costs of implementing a positive train control regulation ($9.5 billion to $</t>
  </si>
  <si>
    <t>13.1</t>
  </si>
  <si>
    <t xml:space="preserve"> billion over a 20-year period) would far exceed its safety benefits ($440 million to $674 million).</t>
  </si>
  <si>
    <t xml:space="preserve">without including private benefits, the fra estimated that the costs of implementing a positive train control regulation ($9.5 billion to $13.1 billion over a </t>
  </si>
  <si>
    <t>-year period) would far exceed its safety benefits ($440 million to $674 million).</t>
  </si>
  <si>
    <t>without including private benefits, the fra estimated that the costs of implementing a positive train control regulation ($9.5 billion to $13.1 billion over a 20-year period) would far exceed its safety benefits ($</t>
  </si>
  <si>
    <t>440</t>
  </si>
  <si>
    <t xml:space="preserve"> million to $674 million).</t>
  </si>
  <si>
    <t>without including private benefits, the fra estimated that the costs of implementing a positive train control regulation ($9.5 billion to $13.1 billion over a 20-year period) would far exceed its safety benefits ($440 million to $</t>
  </si>
  <si>
    <t>674</t>
  </si>
  <si>
    <t xml:space="preserve"> million).</t>
  </si>
  <si>
    <t xml:space="preserve">the fra’s sensitivity analysis, however, concludes that the combination of business benefits and social benefits could lead ptc to cover its costs in </t>
  </si>
  <si>
    <t>–25 years (ellig and horney 2016).</t>
  </si>
  <si>
    <t>the fra’s sensitivity analysis, however, concludes that the combination of business benefits and social benefits could lead ptc to cover its costs in 20–</t>
  </si>
  <si>
    <t>25</t>
  </si>
  <si>
    <t xml:space="preserve"> years (ellig and horney 2016).</t>
  </si>
  <si>
    <t xml:space="preserve">the fra’s sensitivity analysis, however, concludes that the combination of business benefits and social benefits could lead ptc to cover its costs in 20–25 years (ellig and horney </t>
  </si>
  <si>
    <t>: the primary burden of regulation is paperwork</t>
  </si>
  <si>
    <t xml:space="preserve"> regulatory myth, reinforced by the other two, is that the main burden of regulation is paperwork.</t>
  </si>
  <si>
    <t xml:space="preserve">the third regulatory myth, reinforced by the other </t>
  </si>
  <si>
    <t>, is that the main burden of regulation is paperwork.</t>
  </si>
  <si>
    <t xml:space="preserve">encouraged by the paperwork reduction act of </t>
  </si>
  <si>
    <t>1980</t>
  </si>
  <si>
    <t>, federal agencies are comparatively diligent at estimating the clerical work created or saved by their regulations.</t>
  </si>
  <si>
    <t xml:space="preserve">the clerical costs seem large in an absolute sense: in </t>
  </si>
  <si>
    <t xml:space="preserve"> oira estimated that the public spends about 10 billion hours per year filling out federal forms.</t>
  </si>
  <si>
    <t xml:space="preserve">the clerical costs seem large in an absolute sense: in 2016 oira estimated that the public spends about </t>
  </si>
  <si>
    <t>10</t>
  </si>
  <si>
    <t xml:space="preserve"> billion hours per year filling out federal forms.</t>
  </si>
  <si>
    <t xml:space="preserve">but this refers to all federal rules, not just the new </t>
  </si>
  <si>
    <t>s.</t>
  </si>
  <si>
    <t xml:space="preserve">having looked at many of the federal rules introduced since </t>
  </si>
  <si>
    <t>2009</t>
  </si>
  <si>
    <t>, we clearly see that paperwork burdens are just the tip of the iceberg in terms of overall costs but the nonenvironmental regulations rarely include any estimate of the rest of the iceberg.</t>
  </si>
  <si>
    <t>having looked at many of the federal rules introduced since 2009, we clearly see that paperwork burdens are just the tip of the iceberg in terms of overall costs but the n</t>
  </si>
  <si>
    <t>nvironmental regulations rarely include any estimate of the rest of the iceberg.</t>
  </si>
  <si>
    <t xml:space="preserve">(the </t>
  </si>
  <si>
    <t>162</t>
  </si>
  <si>
    <t>-page 2016 “overtime rule” from the department of labor is an unusual but interesting case with billions of dollars of paperwork costs, mainly due to a requirement to track work hours for millions of employees who would have otherwise been salaried.)</t>
  </si>
  <si>
    <t xml:space="preserve">(the 162-page </t>
  </si>
  <si>
    <t xml:space="preserve"> “overtime rule” from the department of labor is an unusual but interesting case with billions of dollars of paperwork costs, mainly due to a requirement to track work hours for millions of employees who would have otherwise been salaried.)</t>
  </si>
  <si>
    <t xml:space="preserve">using cea’s sample of </t>
  </si>
  <si>
    <t>18</t>
  </si>
  <si>
    <t xml:space="preserve"> nonenvironmental regulations, we estimate that the economic costs of regulation are more than 60 times the clerical costs.</t>
  </si>
  <si>
    <t>using cea’s sample of 18 n</t>
  </si>
  <si>
    <t>nvironmental regulations, we estimate that the economic costs of regulation are more than 60 times the clerical costs.</t>
  </si>
  <si>
    <t xml:space="preserve">using cea’s sample of 18 nonenvironmental regulations, we estimate that the economic costs of regulation are more than </t>
  </si>
  <si>
    <t>60</t>
  </si>
  <si>
    <t xml:space="preserve"> times the clerical costs.</t>
  </si>
  <si>
    <t>these are, to use the terms of art specified in circular a</t>
  </si>
  <si>
    <t>, “resource costs” and “opportunity costs” of valuable economic activity that cannot occur because of regulation.</t>
  </si>
  <si>
    <t>a prohibition of short-term insurance plans may not require much paperwork, but n</t>
  </si>
  <si>
    <t>theless could prevent valuable transactions from occurring.</t>
  </si>
  <si>
    <t xml:space="preserve">for the </t>
  </si>
  <si>
    <t xml:space="preserve"> environmental rules, the ratio is about 2-to-1, most of which comes from the safe vehicles rule.</t>
  </si>
  <si>
    <t xml:space="preserve">for the three environmental rules, the ratio is about </t>
  </si>
  <si>
    <t>-to-1, most of which comes from the safe vehicles rule.</t>
  </si>
  <si>
    <t>for the three environmental rules, the ratio is about 2-to</t>
  </si>
  <si>
    <t>-1</t>
  </si>
  <si>
    <t>, most of which comes from the safe vehicles rule.</t>
  </si>
  <si>
    <t>to be clear, the cea’s sample is in</t>
  </si>
  <si>
    <t>tionally selected to identify economically important regulations.</t>
  </si>
  <si>
    <t xml:space="preserve">based in its sample, cea estimated that, in the average year </t>
  </si>
  <si>
    <t>-2016, new regulations added costs of 0.19 percent of national income, including emissions standards.</t>
  </si>
  <si>
    <t>based in its sample, cea estimated that, in the average year 2000</t>
  </si>
  <si>
    <t>, new regulations added costs of 0.19 percent of national income, including emissions standards.</t>
  </si>
  <si>
    <t xml:space="preserve">based in its sample, cea estimated that, in the average year 2000-2016, new regulations added costs of </t>
  </si>
  <si>
    <t xml:space="preserve"> percent of national income, including emissions standards.</t>
  </si>
  <si>
    <t xml:space="preserve">for </t>
  </si>
  <si>
    <t>eleven</t>
  </si>
  <si>
    <t xml:space="preserve"> years, that is a cumulative increase of about $3000 per household.</t>
  </si>
  <si>
    <t>for eleven years, that is a cumulative increase of about $</t>
  </si>
  <si>
    <t>3000</t>
  </si>
  <si>
    <t xml:space="preserve"> per household.</t>
  </si>
  <si>
    <t>2015.</t>
  </si>
  <si>
    <t xml:space="preserve"> billion hours per year).</t>
  </si>
  <si>
    <t xml:space="preserve"> final rule (77 fr 22072) mandated that medicare cover “benzos,” which are prescription tranquilizers such as valium and xanax.</t>
  </si>
  <si>
    <t>a 2012 final rule (</t>
  </si>
  <si>
    <t>77</t>
  </si>
  <si>
    <t xml:space="preserve"> fr 22072) mandated that medicare cover “benzos,” which are prescription tranquilizers such as valium and xanax.</t>
  </si>
  <si>
    <t xml:space="preserve">a 2012 final rule (77 fr </t>
  </si>
  <si>
    <t>22072</t>
  </si>
  <si>
    <t>) mandated that medicare cover “benzos,” which are prescription tranquilizers such as valium and xanax.</t>
  </si>
  <si>
    <t xml:space="preserve">because the tranquilizers “enhance” the feeling of opioid consumption, including heroin and fentanyl, they have been identified in </t>
  </si>
  <si>
    <t>s of thousands of drug overdoses since the rule went into effect.</t>
  </si>
  <si>
    <t>the costs of that abuse were not even menti</t>
  </si>
  <si>
    <t>d in the ria, let alone quantified.</t>
  </si>
  <si>
    <t>the costs of that abuse were not even mentioned in the ria, let al</t>
  </si>
  <si>
    <t xml:space="preserve"> quantified.</t>
  </si>
  <si>
    <t xml:space="preserve">or take the case of the </t>
  </si>
  <si>
    <t>1915</t>
  </si>
  <si>
    <t xml:space="preserve"> seaman’s act’s protectionism on behalf of the maritime industry, which contributed to the drowning death of 844 people in chicago.</t>
  </si>
  <si>
    <t>or take the case of the 1915 seaman’s act’s protectionism on be</t>
  </si>
  <si>
    <t>half</t>
  </si>
  <si>
    <t xml:space="preserve"> of the maritime industry, which contributed to the drowning death of 844 people in chicago.</t>
  </si>
  <si>
    <t xml:space="preserve">or take the case of the 1915 seaman’s act’s protectionism on behalf of the maritime industry, which contributed to the drowning death of </t>
  </si>
  <si>
    <t>844</t>
  </si>
  <si>
    <t xml:space="preserve"> people in chicago.</t>
  </si>
  <si>
    <t xml:space="preserve">if the hhs were to conduct a cost-benefit analysis of the seamen’s act using its usual techniques, it would estimate a cost for reading the law’s </t>
  </si>
  <si>
    <t xml:space="preserve"> pages, and estimate no cost for the 844 fatalities!</t>
  </si>
  <si>
    <t xml:space="preserve">if the hhs were to conduct a cost-benefit analysis of the seamen’s act using its usual techniques, it would estimate a cost for reading the law’s 22 pages, and estimate no cost for the </t>
  </si>
  <si>
    <t xml:space="preserve"> fatalities!</t>
  </si>
  <si>
    <t xml:space="preserve">this paper reaches conclusions about the character and quality of federal regulation using </t>
  </si>
  <si>
    <t xml:space="preserve"> methods.</t>
  </si>
  <si>
    <t xml:space="preserve"> method is text analysis of all regulations shown in the code of federal regulations at various points in time.</t>
  </si>
  <si>
    <t xml:space="preserve">both methods contradict </t>
  </si>
  <si>
    <t xml:space="preserve"> myths about federal regulation.</t>
  </si>
  <si>
    <t>second, the typical justifications and cost assessments of the n</t>
  </si>
  <si>
    <t>, although many regulations create nontrivial paperwork and clerical costs, which are the types of costs most likely to be quantified in rias, the vast majority of the costs of regulations are economic distortions.</t>
  </si>
  <si>
    <t>in many cases, agencies could make important progress toward adhering to the sound economic principles articulated in omb guidance by engaging in a multiplication operation on numbers already appearing in their rias, but currently are not exerting even this os</t>
  </si>
  <si>
    <t>sibly trivial effort.</t>
  </si>
  <si>
    <t xml:space="preserve"> myths may be affecting the politics of regulation.</t>
  </si>
  <si>
    <t xml:space="preserve">the special interests seeking protection probably do not mind that their favorite economic regulations are aggregated with truly beneficial environmental </t>
  </si>
  <si>
    <t xml:space="preserve">for example, the share of small businesses citing regulation as their “single most important problem” had been increasing through the end of </t>
  </si>
  <si>
    <t xml:space="preserve"> when it reached 45 percent (cea 2019, citing the national federation of independent business).</t>
  </si>
  <si>
    <t xml:space="preserve">for example, the share of small businesses citing regulation as their “single most important problem” had been increasing through the end of 2016 when it reached </t>
  </si>
  <si>
    <t>45</t>
  </si>
  <si>
    <t xml:space="preserve"> percent (cea 2019, citing the national federation of independent business).</t>
  </si>
  <si>
    <t xml:space="preserve">for example, the share of small businesses citing regulation as their “single most important problem” had been increasing through the end of 2016 when it reached 45 percent (cea </t>
  </si>
  <si>
    <t>, citing the national federation of independent business).</t>
  </si>
  <si>
    <t xml:space="preserve">cea sample of </t>
  </si>
  <si>
    <t xml:space="preserve"> regs later removed, $ billion</t>
  </si>
  <si>
    <t>nvironmental (18)</t>
  </si>
  <si>
    <t>nonenvironmental (</t>
  </si>
  <si>
    <t>)</t>
  </si>
  <si>
    <t>98</t>
  </si>
  <si>
    <t xml:space="preserve"> percent of the environmental amount (cea) is from a single rule.</t>
  </si>
  <si>
    <t xml:space="preserve">the sourcebook of federal executive agencies offers estimates ranging from </t>
  </si>
  <si>
    <t>118</t>
  </si>
  <si>
    <t xml:space="preserve"> to over 600: “for example, foia.gov lists 118 separate executive agencies that comply with the freedom of information act requirements imposed on every federal agency.</t>
  </si>
  <si>
    <t xml:space="preserve">the sourcebook of federal executive agencies offers estimates ranging from 118 to over </t>
  </si>
  <si>
    <t>600</t>
  </si>
  <si>
    <t>: “for example, foia.gov lists 118 separate executive agencies that comply with the freedom of information act requirements imposed on every federal agency.</t>
  </si>
  <si>
    <t xml:space="preserve">the sourcebook of federal executive agencies offers estimates ranging from 118 to over 600: “for example, foia.gov lists </t>
  </si>
  <si>
    <t xml:space="preserve"> separate executive agencies that comply with the freedom of information act requirements imposed on every federal agency.</t>
  </si>
  <si>
    <t xml:space="preserve">the united states government manual lists </t>
  </si>
  <si>
    <t>305</t>
  </si>
  <si>
    <t xml:space="preserve"> unique or subcomponent units as agencies.</t>
  </si>
  <si>
    <t>the united states government manual lists 305 unique or subcomp</t>
  </si>
  <si>
    <t>nt units as agencies.</t>
  </si>
  <si>
    <t xml:space="preserve">an even more inclusive listing comes from usa.gov, which lists over </t>
  </si>
  <si>
    <t xml:space="preserve"> government departments and agencies.”</t>
  </si>
  <si>
    <t xml:space="preserve">(selin and lewis </t>
  </si>
  <si>
    <t>theless, all agencies—executive or independent—create regulations in the same way, as prescribed by the administrative procedure act.</t>
  </si>
  <si>
    <t xml:space="preserve">examples of these are </t>
  </si>
  <si>
    <t>76</t>
  </si>
  <si>
    <t xml:space="preserve"> fr 26547, 76 fr 26547, and 82 fr 29237, respectively.</t>
  </si>
  <si>
    <t xml:space="preserve">examples of these are 76 fr </t>
  </si>
  <si>
    <t>26547</t>
  </si>
  <si>
    <t>, 76 fr 26547, and 82 fr 29237, respectively.</t>
  </si>
  <si>
    <t xml:space="preserve">examples of these are 76 fr 26547, </t>
  </si>
  <si>
    <t xml:space="preserve"> fr 26547, and 82 fr 29237, respectively.</t>
  </si>
  <si>
    <t xml:space="preserve">examples of these are 76 fr 26547, 76 fr </t>
  </si>
  <si>
    <t>, and 82 fr 29237, respectively.</t>
  </si>
  <si>
    <t xml:space="preserve">examples of these are 76 fr 26547, 76 fr 26547, and </t>
  </si>
  <si>
    <t>82</t>
  </si>
  <si>
    <t xml:space="preserve"> fr 29237, respectively.</t>
  </si>
  <si>
    <t xml:space="preserve">examples of these are 76 fr 26547, 76 fr 26547, and 82 fr </t>
  </si>
  <si>
    <t>29237</t>
  </si>
  <si>
    <t>, respectively.</t>
  </si>
  <si>
    <t xml:space="preserve">their categories are (i) statutes, (ii) the </t>
  </si>
  <si>
    <t>16</t>
  </si>
  <si>
    <t xml:space="preserve"> federal rules or guidance overturned under the congressional review act (cra) since january 2017, (iii) rules in the fiscal year 2018 and 2019 regulatory budgets, (iv) agency guidance documents, and (iv) rulemaking by independent agencies.</t>
  </si>
  <si>
    <t xml:space="preserve">their categories are (i) statutes, (ii) the 16 federal rules or guidance overturned under the congressional review act (cra) since january </t>
  </si>
  <si>
    <t>, (iii) rules in the fiscal year 2018 and 2019 regulatory budgets, (iv) agency guidance documents, and (iv) rulemaking by independent agencies.</t>
  </si>
  <si>
    <t xml:space="preserve">their categories are (i) statutes, (ii) the 16 federal rules or guidance overturned under the congressional review act (cra) since january 2017, (iii) rules in the fiscal year </t>
  </si>
  <si>
    <t xml:space="preserve"> and 2019 regulatory budgets, (iv) agency guidance documents, and (iv) rulemaking by independent agencies.</t>
  </si>
  <si>
    <t xml:space="preserve">their categories are (i) statutes, (ii) the 16 federal rules or guidance overturned under the congressional review act (cra) since january 2017, (iii) rules in the fiscal year 2018 and </t>
  </si>
  <si>
    <t xml:space="preserve"> regulatory budgets, (iv) agency guidance documents, and (iv) rulemaking by independent agencies.</t>
  </si>
  <si>
    <t xml:space="preserve">solely because it selected from the years </t>
  </si>
  <si>
    <t>-19 according to public attention, cea’s sample is entirely deregulatory actions;</t>
  </si>
  <si>
    <t>solely because it selected from the years 2017</t>
  </si>
  <si>
    <t>-19</t>
  </si>
  <si>
    <t xml:space="preserve"> according to public attention, cea’s sample is entirely deregulatory actions;</t>
  </si>
  <si>
    <t>solely because it selected from the years 2017-19 according to public at</t>
  </si>
  <si>
    <t>tion, cea’s sample is entirely deregulatory actions;</t>
  </si>
  <si>
    <t xml:space="preserve">“economically significant” (a term of art in federal regulatory procedures) rules are part of the regulatory budget, unless they are “transfer rules,” which “cause only income transfers between taxpayers and program beneciaries” (omb </t>
  </si>
  <si>
    <t xml:space="preserve"> “guidance implementing executive order 13771”).</t>
  </si>
  <si>
    <t xml:space="preserve">“economically significant” (a term of art in federal regulatory procedures) rules are part of the regulatory budget, unless they are “transfer rules,” which “cause only income transfers between taxpayers and program beneciaries” (omb 2017 “guidance implementing executive order </t>
  </si>
  <si>
    <t>13771</t>
  </si>
  <si>
    <t>”).</t>
  </si>
  <si>
    <t>we suspect that many of those rules were selected for regulatory budgeting with the in</t>
  </si>
  <si>
    <t>tion of increasing the agency count of deregulatory actions.</t>
  </si>
  <si>
    <t xml:space="preserve">as defined by president clinton’s executive order </t>
  </si>
  <si>
    <t>12866</t>
  </si>
  <si>
    <t>, economically significant rules have “an annual effect on the economy of $100 million or more or adversely affect in a material way the economy, a sector of the economy, productivity, competition, jobs, the environment, public health or safety, or state, local, or tribal governments or communities.”</t>
  </si>
  <si>
    <t>as defined by president clinton’s executive order 12866, economically significant rules have “an annual effect on the economy of $</t>
  </si>
  <si>
    <t xml:space="preserve"> million or more or adversely affect in a material way the economy, a sector of the economy, productivity, competition, jobs, the environment, public health or safety, or state, local, or tribal governments or communities.”</t>
  </si>
  <si>
    <t xml:space="preserve">each of these examples is discussed in more detail in the regulatory chapters of the </t>
  </si>
  <si>
    <t xml:space="preserve"> and 2020 economic report of the president.</t>
  </si>
  <si>
    <t xml:space="preserve">each of these examples is discussed in more detail in the regulatory chapters of the 2019 and </t>
  </si>
  <si>
    <t xml:space="preserve"> economic report of the president.</t>
  </si>
  <si>
    <t xml:space="preserve">the new office opened in december </t>
  </si>
  <si>
    <t>, as described in this press release: https://docs.fcc.gov/public/attachments/doc-355488a1.pdf.</t>
  </si>
  <si>
    <t>the new office opened in december 2018, as described in this press release: https://docs.fcc.gov/public/attachments/doc</t>
  </si>
  <si>
    <t>-355488</t>
  </si>
  <si>
    <t>a1.pdf.</t>
  </si>
  <si>
    <t>the new office opened in december 2018, as described in this press release: https://docs.fcc.gov/public/attachments/doc-355488a</t>
  </si>
  <si>
    <t>pdf.</t>
  </si>
  <si>
    <t>economically significant regulations are those that have costs or other economic effects that are estimated to exceed $</t>
  </si>
  <si>
    <t xml:space="preserve"> million annually or that meet other criteria specified in executive order 12866, which governs regulatory analysis and review for executive branch agencies.</t>
  </si>
  <si>
    <t xml:space="preserve">economically significant regulations are those that have costs or other economic effects that are estimated to exceed $100 million annually or that meet other criteria specified in executive order </t>
  </si>
  <si>
    <t>, which governs regulatory analysis and review for executive branch agencies.</t>
  </si>
  <si>
    <t xml:space="preserve">teva’s stock crashed in the summer of </t>
  </si>
  <si>
    <t>, shortly after fda began deregulating.</t>
  </si>
  <si>
    <t>9</t>
  </si>
  <si>
    <t>80</t>
  </si>
  <si>
    <t xml:space="preserve">treating emissions standards as </t>
  </si>
  <si>
    <t>zero</t>
  </si>
  <si>
    <t xml:space="preserve">treating emissions standards as zero cost, it is </t>
  </si>
  <si>
    <t>2400</t>
  </si>
  <si>
    <t>156</t>
  </si>
  <si>
    <t>seq</t>
  </si>
  <si>
    <t>Txt before</t>
  </si>
  <si>
    <t>Numword</t>
  </si>
  <si>
    <t>Number</t>
  </si>
  <si>
    <t>Arithmetic</t>
  </si>
  <si>
    <t>Txt after</t>
  </si>
  <si>
    <t>Status</t>
  </si>
  <si>
    <t>Source</t>
  </si>
  <si>
    <t>Category</t>
  </si>
  <si>
    <t>Quantitative Prose in "Three Myths about Federal Regulation"</t>
  </si>
  <si>
    <t>ES_rules_published_presidential_year012919.xlsx from reginfo.gov</t>
  </si>
  <si>
    <t>Updated</t>
  </si>
  <si>
    <t>Comment</t>
  </si>
  <si>
    <t>Complete</t>
  </si>
  <si>
    <t>Table 1.  Three Methods of Quantifying New Regulation, 2000-2016</t>
  </si>
  <si>
    <t>New Regulation 2000-16</t>
  </si>
  <si>
    <t>Count or amount</t>
  </si>
  <si>
    <t>Share</t>
  </si>
  <si>
    <t>Economically significant rules</t>
  </si>
  <si>
    <t>All executive agencies</t>
  </si>
  <si>
    <t>HHS</t>
  </si>
  <si>
    <t>Nonenvironmental</t>
  </si>
  <si>
    <t>Environmental</t>
  </si>
  <si>
    <t>RegData: Restrictive words (1000s)</t>
  </si>
  <si>
    <t>All agencies</t>
  </si>
  <si>
    <t>RegData: All CFR words</t>
  </si>
  <si>
    <t>CEA Sample of 21 Regs later removed, $ billion</t>
  </si>
  <si>
    <t>HHS (4)</t>
  </si>
  <si>
    <t>Nonenvironmental (18)</t>
  </si>
  <si>
    <t>Environmental (3)</t>
  </si>
  <si>
    <t>Notes: "Count or amount" is number of rules, thousands of words, or annual costs in $ billions.</t>
  </si>
  <si>
    <t>98 percent of the environmental amount (CEA) is from a single rule.</t>
  </si>
  <si>
    <t>Rescale health</t>
  </si>
  <si>
    <t>Patrick confirm</t>
  </si>
  <si>
    <t>https://www.hhs.gov/sites/default/files/fy-2020-budget-in-brief.pdf</t>
  </si>
  <si>
    <t>21deregsquantified.xlsx</t>
  </si>
  <si>
    <t>Table 2.2 of https://www.regulations.gov/document?D=BLM-2018-0001-223607 plus deadweight costs</t>
  </si>
  <si>
    <t>"DOI lands and waters produced nearly one-fifth of the Nation’s energy in FY 2018."</t>
  </si>
  <si>
    <t>ERP 2012, Chapter 8</t>
  </si>
  <si>
    <t>https://www.doi.gov/sites/doi.gov/files/uploads/fy-2018-econ-report-final-9-30-19-v2.pdf</t>
  </si>
  <si>
    <t>https://cei.org/blog/less-1-percent-federal-regulations-get-cost-benefit-analysis</t>
  </si>
  <si>
    <t>https://www.mercatus.org/bridge/commentary/more-information-needed-benefits-and-costs-regulations</t>
  </si>
  <si>
    <t>e.g., https://www.whitehouse.gov/sites/whitehouse.gov/files/omb/inforeg/inforeg/2014_cb/2014-cost-benefit-report.pdf and https://www.whitehouse.gov/wp-content/uploads/2017/12/draft_2017_cost_benefit_report.pdf and p. 39 of Copeland (1999)</t>
  </si>
  <si>
    <t>https://www.whitehouse.gov/sites/whitehouse.gov/files/omb/memoranda/2017/M-17-21-OMB.pdf</t>
  </si>
  <si>
    <t>Privacy and Net Neutrality</t>
  </si>
  <si>
    <t>CEA (June 2019)</t>
  </si>
  <si>
    <t>The information collection budget.</t>
  </si>
  <si>
    <t>https://www.whitehouse.gov/sites/whitehouse.gov/files/omb/inforeg/inforeg/icb/icb_2016.pdf</t>
  </si>
  <si>
    <t>81 FR 32391-32552</t>
  </si>
  <si>
    <t>the denominator may have some nonclerical costs</t>
  </si>
  <si>
    <t>.2</t>
  </si>
  <si>
    <t>https://fred.stlouisfed.org/series/TTLHHM156N</t>
  </si>
  <si>
    <t xml:space="preserve">by comparison, the office of management and budget reported that there were about </t>
  </si>
  <si>
    <t xml:space="preserve">by comparison, the office of management and budget reported that there were about eight hours of additional federal paperwork per household in </t>
  </si>
  <si>
    <t xml:space="preserve">by comparison, the office of management and budget reported that there were about eight hours of additional federal paperwork per household in 2015 than there were </t>
  </si>
  <si>
    <t xml:space="preserve">if those </t>
  </si>
  <si>
    <t>if those 8.4 hours were worth $</t>
  </si>
  <si>
    <t>if those 8.4 hours were worth $50 each, that is $</t>
  </si>
  <si>
    <t xml:space="preserve">if those 8.4 hours were worth $50 each, that is $421 added to the average household’s paperwork costs by </t>
  </si>
  <si>
    <t xml:space="preserve">by this metric, only </t>
  </si>
  <si>
    <t>by this metric, only 12 percent of the per-household burden of regulatory costs can be called paperwork, even though the level of paperwork costs is impressive (</t>
  </si>
  <si>
    <t>8.4</t>
  </si>
  <si>
    <t>50</t>
  </si>
  <si>
    <t>421</t>
  </si>
  <si>
    <t>12</t>
  </si>
  <si>
    <t xml:space="preserve"> hours of additional federal paperwork per household in 2015 than there were eleven years earlier.</t>
  </si>
  <si>
    <t xml:space="preserve"> than there were eleven years earlier.</t>
  </si>
  <si>
    <t xml:space="preserve"> years earlier.</t>
  </si>
  <si>
    <t xml:space="preserve"> hours were worth $50 each, that is $421 added to the average household’s paperwork costs by 2015.</t>
  </si>
  <si>
    <t xml:space="preserve"> each, that is $421 added to the average household’s paperwork costs by 2015.</t>
  </si>
  <si>
    <t xml:space="preserve"> added to the average household’s paperwork costs by 2015.</t>
  </si>
  <si>
    <t xml:space="preserve"> percent of the per-household burden of regulatory costs can be called paperwork, even though the level of paperwork costs is impressive (10 billion hours per year).</t>
  </si>
  <si>
    <t>0.16</t>
  </si>
  <si>
    <t xml:space="preserve">treating emissions standards as zero cost, it is 0.16 percent year, or an </t>
  </si>
  <si>
    <t>treating emissions standards as zero cost, it is 0.16 percent year, or an eleven-year cumulative of $</t>
  </si>
  <si>
    <t xml:space="preserve">treating emissions standards as zero cost, it is 0.16 percent year, or an eleven-year cumulative of $2500 per household (cea </t>
  </si>
  <si>
    <t xml:space="preserve">treating emissions standards as zero cost, it is 0.16 percent year, or an eleven-year cumulative of $2500 per household (cea 2020, p. </t>
  </si>
  <si>
    <t>131</t>
  </si>
  <si>
    <t xml:space="preserve">the number of households increased from </t>
  </si>
  <si>
    <t>106.588</t>
  </si>
  <si>
    <t xml:space="preserve">the number of households increased from 106.588 million to </t>
  </si>
  <si>
    <t>117.1634</t>
  </si>
  <si>
    <t>the number of households increased from 106.588 million to 117.1634 (federal reserve bank of st. louis; https://fred.stlouisfed.org/series/ttlhhm</t>
  </si>
  <si>
    <t xml:space="preserve">the number of households increased from 106.588 million to 117.1634 (federal reserve bank of st. louis; https://fred.stlouisfed.org/series/ttlhhm156n, march </t>
  </si>
  <si>
    <t xml:space="preserve">the number of households increased from 106.588 million to 117.1634 (federal reserve bank of st. louis; https://fred.stlouisfed.org/series/ttlhhm156n, march 9, </t>
  </si>
  <si>
    <t xml:space="preserve">u.s. gdp per hour worked in </t>
  </si>
  <si>
    <t>u.s. gdp per hour worked in 2015 was about $</t>
  </si>
  <si>
    <t>65</t>
  </si>
  <si>
    <t xml:space="preserve"> cost, it is 0.16 percent year, or an eleven-year cumulative of $2500 per household (cea 2020, p. 131).</t>
  </si>
  <si>
    <t xml:space="preserve"> percent year, or an eleven-year cumulative of $2500 per household (cea 2020, p. 131).</t>
  </si>
  <si>
    <t>-year cumulative of $2500 per household (cea 2020, p. 131).</t>
  </si>
  <si>
    <t xml:space="preserve"> per household (cea 2020, p. 131).</t>
  </si>
  <si>
    <t>, p. 131).</t>
  </si>
  <si>
    <t xml:space="preserve"> million to 117.1634 (federal reserve bank of st. louis; https://fred.stlouisfed.org/series/ttlhhm156n, march 9, 2020).</t>
  </si>
  <si>
    <t xml:space="preserve"> (federal reserve bank of st. louis; https://fred.stlouisfed.org/series/ttlhhm156n, march 9, 2020).</t>
  </si>
  <si>
    <t>n, march 9, 2020).</t>
  </si>
  <si>
    <t>, 2020).</t>
  </si>
  <si>
    <t xml:space="preserve"> was about $65 (https://ourworldindata.org/grapher/labor-productivity-per-hour-pennworldtable), a significant fraction of which is capital rather than labor income.</t>
  </si>
  <si>
    <t xml:space="preserve"> (https://ourworldindata.org/grapher/labor-productivity-per-hour-pennworldtable), a significant fraction of which is capital rather than labor income.</t>
  </si>
  <si>
    <t>Assumed</t>
  </si>
  <si>
    <t>CEA (2020, p. 131)</t>
  </si>
  <si>
    <t>https://ourworldindata.org/grapher/labor-productivity-per-hour-pennworldtable</t>
  </si>
  <si>
    <t>Assumed.  But see the footnote</t>
  </si>
  <si>
    <t>Hilton (2002, p. 150)</t>
  </si>
  <si>
    <t>https://www.loc.gov/law/help/statutes-at-large/63rd-congress/session-3/c63s3ch153.pdf</t>
  </si>
  <si>
    <t>CEA (2019)</t>
  </si>
  <si>
    <t>Auto emissions</t>
  </si>
  <si>
    <t>https://www.cbo.gov/publication/53826</t>
  </si>
  <si>
    <t>state stay at home order</t>
  </si>
  <si>
    <t>words</t>
  </si>
  <si>
    <t>minutes to read (at 250 wpm)</t>
  </si>
  <si>
    <t>Multiply by wage rate (25.72)</t>
  </si>
  <si>
    <t>adult population in state from CPS, year 2018</t>
  </si>
  <si>
    <t>Paperwork cost in each state (cost to read * adult population)</t>
  </si>
  <si>
    <t>alabama_stay</t>
  </si>
  <si>
    <t>arizona_stay</t>
  </si>
  <si>
    <t>california_stay</t>
  </si>
  <si>
    <t>colorado_stay</t>
  </si>
  <si>
    <t>connecticut_stay</t>
  </si>
  <si>
    <t>dc_stay</t>
  </si>
  <si>
    <t>delaware_stay</t>
  </si>
  <si>
    <t>florida_stay</t>
  </si>
  <si>
    <t>georgia_stay</t>
  </si>
  <si>
    <t>hawaii_stay</t>
  </si>
  <si>
    <t>idaho_stay</t>
  </si>
  <si>
    <t>illinois_stay</t>
  </si>
  <si>
    <t>indiana_stay</t>
  </si>
  <si>
    <t>kansas_stay</t>
  </si>
  <si>
    <t>kentucky_stay</t>
  </si>
  <si>
    <t>louisiana_stay</t>
  </si>
  <si>
    <t>maine_stay</t>
  </si>
  <si>
    <t>maryland_stay</t>
  </si>
  <si>
    <t>massachusetts_stay</t>
  </si>
  <si>
    <t>michigan_stay</t>
  </si>
  <si>
    <t>minnesota_stay</t>
  </si>
  <si>
    <t>mississippi_stay</t>
  </si>
  <si>
    <t>missouri_stay</t>
  </si>
  <si>
    <t>montana_stay</t>
  </si>
  <si>
    <t>nevada_stay</t>
  </si>
  <si>
    <t>new_hampshire_stay</t>
  </si>
  <si>
    <t>new_jersey_stay</t>
  </si>
  <si>
    <t>new_mexico_stay</t>
  </si>
  <si>
    <t>new_york_stay</t>
  </si>
  <si>
    <t>north_carolina_stay_at_home</t>
  </si>
  <si>
    <t>ohio_stay</t>
  </si>
  <si>
    <t>oklahoma_stay</t>
  </si>
  <si>
    <t>oregon_stay</t>
  </si>
  <si>
    <t>pennsylvania_stay</t>
  </si>
  <si>
    <t>rhode_island_stay</t>
  </si>
  <si>
    <t>south_carolina_stay</t>
  </si>
  <si>
    <t>tennessee_stay</t>
  </si>
  <si>
    <t>texas_stay</t>
  </si>
  <si>
    <t>utah_stay</t>
  </si>
  <si>
    <t>vermont_stay</t>
  </si>
  <si>
    <t>virginia_stay</t>
  </si>
  <si>
    <t>washington_stay</t>
  </si>
  <si>
    <t>west_virginia_stay</t>
  </si>
  <si>
    <t>wisconsin_stay</t>
  </si>
  <si>
    <t>TOTAL</t>
  </si>
  <si>
    <t>Economic costs as of 5:16 PM Eastern on 5/6/2020</t>
  </si>
  <si>
    <t>from pandemiccosts.com</t>
  </si>
  <si>
    <t>Data Appendix</t>
  </si>
  <si>
    <t>Excel Tab</t>
  </si>
  <si>
    <t>The Value of Schooling</t>
  </si>
  <si>
    <t>McLaughlin, Patrick and Casey B. Mulligan.  "Three Myths about Federal Regulation."  NBER working paper, May 2020.</t>
  </si>
  <si>
    <t>State Stay-at-home orders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</si>
</sst>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3" formatCode="_(* #,##0.00_);_(* \(#,##0.00\);_(* &quot;-&quot;??_);_(@_)"/>
    <numFmt numFmtId="164" formatCode="0.0"/>
    <numFmt numFmtId="165" formatCode="0.0%"/>
    <numFmt numFmtId="166" formatCode="_(* #,##0_);_(* \(#,##0\);_(* &quot;-&quot;??_);_(@_)"/>
  </numFmts>
  <fonts count="11" x14ac:knownFonts="1">
    <font>
      <sz val="11"/>
      <color indexed="8"/>
      <name val="Times New Roman"/>
      <family val="2"/>
      <scheme val="minor"/>
    </font>
    <font>
      <sz val="12"/>
      <color theme="1"/>
      <name val="Times New Roman"/>
      <family val="2"/>
      <scheme val="minor"/>
    </font>
    <font>
      <sz val="12"/>
      <color theme="1"/>
      <name val="Times New Roman"/>
      <family val="2"/>
      <scheme val="minor"/>
    </font>
    <font>
      <sz val="11"/>
      <color indexed="8"/>
      <name val="Times New Roman"/>
      <family val="2"/>
      <scheme val="minor"/>
    </font>
    <font>
      <b/>
      <sz val="12"/>
      <color theme="1"/>
      <name val="Times New Roman"/>
      <family val="2"/>
      <scheme val="minor"/>
    </font>
    <font>
      <sz val="12"/>
      <color indexed="8"/>
      <name val="Times New Roman"/>
      <scheme val="minor"/>
    </font>
    <font>
      <sz val="12"/>
      <color rgb="FF000000"/>
      <name val="Times New Roman"/>
      <family val="2"/>
      <scheme val="minor"/>
    </font>
    <font>
      <u/>
      <sz val="11"/>
      <color theme="10"/>
      <name val="Times New Roman"/>
      <family val="2"/>
      <scheme val="minor"/>
    </font>
    <font>
      <u/>
      <sz val="11"/>
      <color theme="11"/>
      <name val="Times New Roman"/>
      <family val="2"/>
      <scheme val="minor"/>
    </font>
    <font>
      <b/>
      <sz val="12"/>
      <color indexed="8"/>
      <name val="Times New Roman"/>
      <scheme val="minor"/>
    </font>
    <font>
      <u/>
      <sz val="12"/>
      <color theme="10"/>
      <name val="Times New Roman"/>
      <scheme val="minor"/>
    </font>
  </fonts>
  <fills count="2">
    <fill>
      <patternFill patternType="none"/>
    </fill>
    <fill>
      <patternFill patternType="gray125"/>
    </fill>
  </fills>
  <borders count="2">
    <border>
      <left/>
      <right/>
      <top/>
      <bottom/>
      <diagonal/>
    </border>
    <border>
      <left/>
      <right/>
      <top/>
      <bottom style="thin">
        <color auto="1"/>
      </bottom>
      <diagonal/>
    </border>
  </borders>
  <cellStyleXfs count="145">
    <xf numFmtId="0" fontId="0" fillId="0" borderId="0"/>
    <xf numFmtId="9" fontId="3" fillId="0" borderId="0" applyFont="0" applyFill="0" applyBorder="0" applyAlignment="0" applyProtection="0"/>
    <xf numFmtId="0" fontId="3"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43" fontId="3"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0" fillId="0" borderId="0" applyNumberFormat="0" applyFill="0" applyBorder="0" applyAlignment="0" applyProtection="0"/>
    <xf numFmtId="0" fontId="8" fillId="0" borderId="0" applyNumberFormat="0" applyFill="0" applyBorder="0" applyAlignment="0" applyProtection="0"/>
  </cellStyleXfs>
  <cellXfs count="37">
    <xf numFmtId="0" fontId="0" fillId="0" borderId="0" xfId="0"/>
    <xf numFmtId="0" fontId="5" fillId="0" borderId="0" xfId="0" applyFont="1"/>
    <xf numFmtId="0" fontId="6" fillId="0" borderId="1" xfId="2" applyFont="1" applyBorder="1" applyAlignment="1">
      <alignment horizontal="right"/>
    </xf>
    <xf numFmtId="0" fontId="5" fillId="0" borderId="1" xfId="2" applyFont="1" applyBorder="1" applyAlignment="1">
      <alignment wrapText="1"/>
    </xf>
    <xf numFmtId="0" fontId="5" fillId="0" borderId="1" xfId="2" applyFont="1" applyBorder="1" applyAlignment="1">
      <alignment horizontal="right" wrapText="1"/>
    </xf>
    <xf numFmtId="0" fontId="5" fillId="0" borderId="1" xfId="0" applyFont="1" applyBorder="1" applyAlignment="1">
      <alignment wrapText="1"/>
    </xf>
    <xf numFmtId="0" fontId="9" fillId="0" borderId="0" xfId="0" applyFont="1"/>
    <xf numFmtId="0" fontId="5" fillId="0" borderId="0" xfId="0" applyFont="1" applyAlignment="1">
      <alignment wrapText="1"/>
    </xf>
    <xf numFmtId="0" fontId="4" fillId="0" borderId="0" xfId="17" applyFont="1"/>
    <xf numFmtId="0" fontId="2" fillId="0" borderId="0" xfId="17"/>
    <xf numFmtId="0" fontId="2" fillId="0" borderId="0" xfId="17" applyAlignment="1">
      <alignment horizontal="right"/>
    </xf>
    <xf numFmtId="0" fontId="2" fillId="0" borderId="0" xfId="17" applyAlignment="1">
      <alignment horizontal="left" indent="1"/>
    </xf>
    <xf numFmtId="2" fontId="2" fillId="0" borderId="0" xfId="17" applyNumberFormat="1"/>
    <xf numFmtId="3" fontId="2" fillId="0" borderId="0" xfId="17" applyNumberFormat="1"/>
    <xf numFmtId="1" fontId="2" fillId="0" borderId="0" xfId="17" applyNumberFormat="1"/>
    <xf numFmtId="0" fontId="2" fillId="0" borderId="0" xfId="17" applyAlignment="1">
      <alignment horizontal="left"/>
    </xf>
    <xf numFmtId="0" fontId="2" fillId="0" borderId="0" xfId="17" quotePrefix="1" applyAlignment="1">
      <alignment horizontal="left" indent="3"/>
    </xf>
    <xf numFmtId="0" fontId="6" fillId="0" borderId="0" xfId="0" applyFont="1"/>
    <xf numFmtId="1" fontId="5" fillId="0" borderId="0" xfId="0" applyNumberFormat="1" applyFont="1"/>
    <xf numFmtId="2" fontId="5" fillId="0" borderId="0" xfId="0" applyNumberFormat="1" applyFont="1"/>
    <xf numFmtId="9" fontId="5" fillId="0" borderId="0" xfId="1" applyFont="1"/>
    <xf numFmtId="164" fontId="5" fillId="0" borderId="0" xfId="0" applyNumberFormat="1" applyFont="1"/>
    <xf numFmtId="0" fontId="10" fillId="0" borderId="0" xfId="34" applyFont="1"/>
    <xf numFmtId="0" fontId="5" fillId="0" borderId="0" xfId="0" quotePrefix="1" applyFont="1"/>
    <xf numFmtId="165" fontId="5" fillId="0" borderId="0" xfId="1" applyNumberFormat="1" applyFont="1"/>
    <xf numFmtId="10" fontId="5" fillId="0" borderId="0" xfId="1" applyNumberFormat="1" applyFont="1"/>
    <xf numFmtId="166" fontId="5" fillId="0" borderId="0" xfId="87" applyNumberFormat="1" applyFont="1"/>
    <xf numFmtId="0" fontId="2" fillId="0" borderId="0" xfId="17" applyAlignment="1">
      <alignment horizontal="center"/>
    </xf>
    <xf numFmtId="0" fontId="1" fillId="0" borderId="0" xfId="142"/>
    <xf numFmtId="6" fontId="1" fillId="0" borderId="0" xfId="142" applyNumberFormat="1"/>
    <xf numFmtId="3" fontId="1" fillId="0" borderId="0" xfId="142" applyNumberFormat="1"/>
    <xf numFmtId="8" fontId="1" fillId="0" borderId="0" xfId="142" applyNumberFormat="1"/>
    <xf numFmtId="0" fontId="4" fillId="0" borderId="0" xfId="142" applyFont="1"/>
    <xf numFmtId="0" fontId="1" fillId="0" borderId="0" xfId="142" applyFont="1"/>
    <xf numFmtId="0" fontId="1" fillId="0" borderId="1" xfId="142" applyFont="1" applyBorder="1"/>
    <xf numFmtId="0" fontId="10" fillId="0" borderId="0" xfId="143" applyFill="1" applyBorder="1"/>
    <xf numFmtId="0" fontId="10" fillId="0" borderId="0" xfId="143"/>
  </cellXfs>
  <cellStyles count="145">
    <cellStyle name="Comma" xfId="87"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4"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cellStyle name="Hyperlink 2" xfId="143"/>
    <cellStyle name="Normal" xfId="0" builtinId="0"/>
    <cellStyle name="Normal 2" xfId="2"/>
    <cellStyle name="Normal 3" xfId="17"/>
    <cellStyle name="Normal 4" xfId="142"/>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cbmtroma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1" Type="http://schemas.openxmlformats.org/officeDocument/2006/relationships/hyperlink" Target="https://ourworldindata.org/grapher/labor-productivity-per-hour-pennworldtable" TargetMode="External"/><Relationship Id="rId12" Type="http://schemas.openxmlformats.org/officeDocument/2006/relationships/hyperlink" Target="https://fred.stlouisfed.org/series/TTLHHM156N" TargetMode="External"/><Relationship Id="rId13" Type="http://schemas.openxmlformats.org/officeDocument/2006/relationships/hyperlink" Target="https://fred.stlouisfed.org/series/TTLHHM156N" TargetMode="External"/><Relationship Id="rId14" Type="http://schemas.openxmlformats.org/officeDocument/2006/relationships/hyperlink" Target="https://www.loc.gov/law/help/statutes-at-large/63rd-congress/session-3/c63s3ch153.pdf" TargetMode="External"/><Relationship Id="rId15" Type="http://schemas.openxmlformats.org/officeDocument/2006/relationships/hyperlink" Target="https://www.cbo.gov/publication/53826" TargetMode="External"/><Relationship Id="rId1" Type="http://schemas.openxmlformats.org/officeDocument/2006/relationships/hyperlink" Target="https://www.hhs.gov/sites/default/files/fy-2020-budget-in-brief.pdf" TargetMode="External"/><Relationship Id="rId2" Type="http://schemas.openxmlformats.org/officeDocument/2006/relationships/hyperlink" Target="https://www.doi.gov/sites/doi.gov/files/uploads/fy-2018-econ-report-final-9-30-19-v2.pdf" TargetMode="External"/><Relationship Id="rId3" Type="http://schemas.openxmlformats.org/officeDocument/2006/relationships/hyperlink" Target="https://www.mercatus.org/bridge/commentary/more-information-needed-benefits-and-costs-regulations" TargetMode="External"/><Relationship Id="rId4" Type="http://schemas.openxmlformats.org/officeDocument/2006/relationships/hyperlink" Target="https://www.mercatus.org/bridge/commentary/more-information-needed-benefits-and-costs-regulations" TargetMode="External"/><Relationship Id="rId5" Type="http://schemas.openxmlformats.org/officeDocument/2006/relationships/hyperlink" Target="https://www.mercatus.org/bridge/commentary/more-information-needed-benefits-and-costs-regulations" TargetMode="External"/><Relationship Id="rId6" Type="http://schemas.openxmlformats.org/officeDocument/2006/relationships/hyperlink" Target="https://www.mercatus.org/bridge/commentary/more-information-needed-benefits-and-costs-regulations" TargetMode="External"/><Relationship Id="rId7" Type="http://schemas.openxmlformats.org/officeDocument/2006/relationships/hyperlink" Target="https://www.mercatus.org/bridge/commentary/more-information-needed-benefits-and-costs-regulations" TargetMode="External"/><Relationship Id="rId8" Type="http://schemas.openxmlformats.org/officeDocument/2006/relationships/hyperlink" Target="https://www.whitehouse.gov/sites/whitehouse.gov/files/omb/memoranda/2017/M-17-21-OMB.pdf" TargetMode="External"/><Relationship Id="rId9" Type="http://schemas.openxmlformats.org/officeDocument/2006/relationships/hyperlink" Target="https://fred.stlouisfed.org/series/TTLHHM156N" TargetMode="External"/><Relationship Id="rId10" Type="http://schemas.openxmlformats.org/officeDocument/2006/relationships/hyperlink" Target="https://www.whitehouse.gov/sites/whitehouse.gov/files/omb/inforeg/inforeg/icb/icb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workbookViewId="0"/>
  </sheetViews>
  <sheetFormatPr baseColWidth="10" defaultRowHeight="15" x14ac:dyDescent="0"/>
  <cols>
    <col min="1" max="1" width="57.1640625" style="28" bestFit="1" customWidth="1"/>
    <col min="2" max="16384" width="10.83203125" style="28"/>
  </cols>
  <sheetData>
    <row r="1" spans="1:4">
      <c r="A1" s="32" t="s">
        <v>844</v>
      </c>
      <c r="B1" s="33"/>
      <c r="C1" s="33"/>
      <c r="D1" s="33"/>
    </row>
    <row r="2" spans="1:4">
      <c r="A2" s="33" t="s">
        <v>847</v>
      </c>
      <c r="B2" s="33"/>
      <c r="C2" s="33"/>
      <c r="D2" s="33"/>
    </row>
    <row r="3" spans="1:4">
      <c r="A3" s="33"/>
      <c r="B3" s="33"/>
      <c r="C3" s="33"/>
      <c r="D3" s="33"/>
    </row>
    <row r="4" spans="1:4">
      <c r="A4" s="34" t="s">
        <v>845</v>
      </c>
      <c r="B4" s="33"/>
      <c r="C4" s="33"/>
      <c r="D4" s="33"/>
    </row>
    <row r="5" spans="1:4">
      <c r="A5" s="35" t="s">
        <v>697</v>
      </c>
      <c r="B5" s="33"/>
      <c r="C5" s="33"/>
      <c r="D5" s="33"/>
    </row>
    <row r="6" spans="1:4">
      <c r="A6" s="36" t="s">
        <v>846</v>
      </c>
      <c r="B6" s="33"/>
      <c r="C6" s="33"/>
      <c r="D6" s="33"/>
    </row>
    <row r="7" spans="1:4">
      <c r="A7" s="36" t="s">
        <v>692</v>
      </c>
      <c r="B7" s="33"/>
      <c r="C7" s="33"/>
      <c r="D7" s="33"/>
    </row>
    <row r="8" spans="1:4">
      <c r="A8" s="36" t="s">
        <v>848</v>
      </c>
      <c r="B8" s="33"/>
      <c r="C8" s="33"/>
      <c r="D8" s="33"/>
    </row>
    <row r="9" spans="1:4">
      <c r="A9" s="33"/>
      <c r="B9" s="33"/>
      <c r="C9" s="33"/>
      <c r="D9" s="33"/>
    </row>
    <row r="10" spans="1:4">
      <c r="A10" s="33"/>
      <c r="B10" s="33"/>
      <c r="C10" s="33"/>
      <c r="D10" s="33"/>
    </row>
    <row r="11" spans="1:4">
      <c r="A11" s="33"/>
      <c r="B11" s="33"/>
      <c r="C11" s="33"/>
      <c r="D11" s="33"/>
    </row>
    <row r="12" spans="1:4">
      <c r="A12" s="33"/>
      <c r="B12" s="33"/>
      <c r="C12" s="33"/>
      <c r="D12" s="33"/>
    </row>
    <row r="13" spans="1:4">
      <c r="A13" s="33"/>
      <c r="B13" s="33"/>
      <c r="C13" s="33"/>
      <c r="D13" s="33"/>
    </row>
    <row r="14" spans="1:4">
      <c r="A14" s="33"/>
      <c r="B14" s="33"/>
      <c r="C14" s="33"/>
      <c r="D14" s="33"/>
    </row>
    <row r="15" spans="1:4">
      <c r="A15" s="33"/>
      <c r="B15" s="33"/>
      <c r="C15" s="33"/>
      <c r="D15" s="33"/>
    </row>
    <row r="16" spans="1:4">
      <c r="A16" s="33"/>
      <c r="B16" s="33"/>
      <c r="C16" s="33"/>
      <c r="D16" s="33"/>
    </row>
    <row r="17" spans="1:4">
      <c r="A17" s="33"/>
      <c r="B17" s="33"/>
      <c r="C17" s="33"/>
      <c r="D17" s="33"/>
    </row>
    <row r="18" spans="1:4">
      <c r="A18" s="33"/>
      <c r="B18" s="33"/>
      <c r="C18" s="33"/>
      <c r="D18" s="33"/>
    </row>
    <row r="19" spans="1:4">
      <c r="A19" s="33"/>
      <c r="B19" s="33"/>
      <c r="C19" s="33"/>
      <c r="D19" s="33"/>
    </row>
    <row r="20" spans="1:4">
      <c r="A20" s="33"/>
      <c r="B20" s="33"/>
      <c r="C20" s="33"/>
      <c r="D20" s="33"/>
    </row>
    <row r="21" spans="1:4">
      <c r="A21" s="33"/>
      <c r="B21" s="33"/>
      <c r="C21" s="33"/>
      <c r="D21" s="33"/>
    </row>
    <row r="22" spans="1:4">
      <c r="A22" s="33"/>
      <c r="B22" s="33"/>
      <c r="C22" s="33"/>
      <c r="D22" s="33"/>
    </row>
    <row r="23" spans="1:4">
      <c r="A23" s="33"/>
      <c r="B23" s="33"/>
      <c r="C23" s="33"/>
      <c r="D23" s="33"/>
    </row>
    <row r="24" spans="1:4">
      <c r="A24" s="33"/>
      <c r="B24" s="33"/>
      <c r="C24" s="33"/>
      <c r="D24" s="33"/>
    </row>
    <row r="25" spans="1:4">
      <c r="A25" s="33"/>
      <c r="B25" s="33"/>
      <c r="C25" s="33"/>
      <c r="D25" s="33"/>
    </row>
    <row r="26" spans="1:4">
      <c r="A26" s="33"/>
      <c r="B26" s="33"/>
      <c r="C26" s="33"/>
      <c r="D26" s="33"/>
    </row>
    <row r="27" spans="1:4">
      <c r="A27" s="33"/>
      <c r="B27" s="33"/>
      <c r="C27" s="33"/>
      <c r="D27" s="33"/>
    </row>
    <row r="28" spans="1:4">
      <c r="A28" s="33"/>
      <c r="B28" s="33"/>
      <c r="C28" s="33"/>
      <c r="D28" s="33"/>
    </row>
    <row r="29" spans="1:4">
      <c r="A29" s="33"/>
      <c r="B29" s="33"/>
      <c r="C29" s="33"/>
      <c r="D29" s="33"/>
    </row>
    <row r="30" spans="1:4">
      <c r="A30" s="33"/>
      <c r="B30" s="33"/>
      <c r="C30" s="33"/>
      <c r="D30" s="33"/>
    </row>
    <row r="31" spans="1:4">
      <c r="A31" s="33"/>
      <c r="B31" s="33"/>
      <c r="C31" s="33"/>
      <c r="D31" s="33"/>
    </row>
    <row r="32" spans="1:4">
      <c r="A32" s="33"/>
      <c r="B32" s="33"/>
      <c r="C32" s="33"/>
      <c r="D32" s="33"/>
    </row>
    <row r="33" spans="1:4">
      <c r="A33" s="33"/>
      <c r="B33" s="33"/>
      <c r="C33" s="33"/>
      <c r="D33" s="33"/>
    </row>
    <row r="34" spans="1:4">
      <c r="A34" s="33"/>
      <c r="B34" s="33"/>
      <c r="C34" s="33"/>
      <c r="D34" s="33"/>
    </row>
    <row r="35" spans="1:4">
      <c r="A35" s="33"/>
      <c r="B35" s="33"/>
      <c r="C35" s="33"/>
      <c r="D35" s="33"/>
    </row>
    <row r="36" spans="1:4">
      <c r="A36" s="33"/>
      <c r="B36" s="33"/>
      <c r="C36" s="33"/>
      <c r="D36" s="33"/>
    </row>
    <row r="37" spans="1:4">
      <c r="A37" s="33"/>
      <c r="B37" s="33"/>
      <c r="C37" s="33"/>
      <c r="D37" s="33"/>
    </row>
    <row r="38" spans="1:4">
      <c r="A38" s="33"/>
      <c r="B38" s="33"/>
      <c r="C38" s="33"/>
      <c r="D38" s="33"/>
    </row>
    <row r="39" spans="1:4">
      <c r="A39" s="33"/>
      <c r="B39" s="33"/>
      <c r="C39" s="33"/>
      <c r="D39" s="33"/>
    </row>
    <row r="40" spans="1:4">
      <c r="A40" s="33"/>
      <c r="B40" s="33"/>
      <c r="C40" s="33"/>
      <c r="D40" s="33"/>
    </row>
    <row r="41" spans="1:4">
      <c r="A41" s="33"/>
      <c r="B41" s="33"/>
      <c r="C41" s="33"/>
      <c r="D41" s="33"/>
    </row>
    <row r="42" spans="1:4">
      <c r="A42" s="33"/>
      <c r="B42" s="33"/>
      <c r="C42" s="33"/>
      <c r="D42" s="33"/>
    </row>
    <row r="43" spans="1:4">
      <c r="A43" s="33"/>
      <c r="B43" s="33"/>
      <c r="C43" s="33"/>
      <c r="D43" s="33"/>
    </row>
    <row r="44" spans="1:4">
      <c r="A44" s="33"/>
      <c r="B44" s="33"/>
      <c r="C44" s="33"/>
      <c r="D44" s="33"/>
    </row>
  </sheetData>
  <hyperlinks>
    <hyperlink ref="A5" location="Table1!A1" display="Table 1.  Welfare Effects of Shutting Down &quot;Non-essential&quot; Activities"/>
    <hyperlink ref="A6" location="Schooling!A1" display="The Value of Schooling"/>
    <hyperlink ref="A7" location="QuantitativeProse!A1" display="Quantitative Prose in &quot;Economic Activity and the Value of Medical Innovation during a Pandemic&quot;"/>
    <hyperlink ref="A8" location="'word counts and time to read'!A1" display="State Stay-at-home orders"/>
  </hyperlink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baseColWidth="10" defaultRowHeight="15" x14ac:dyDescent="0"/>
  <cols>
    <col min="1" max="1" width="25.6640625" style="9" bestFit="1" customWidth="1"/>
    <col min="2" max="3" width="10.83203125" style="9" hidden="1" customWidth="1"/>
    <col min="4" max="4" width="16.83203125" style="9" customWidth="1"/>
    <col min="5" max="5" width="12" style="9" customWidth="1"/>
    <col min="6" max="16384" width="10.83203125" style="9"/>
  </cols>
  <sheetData>
    <row r="1" spans="1:5">
      <c r="A1" s="8" t="s">
        <v>697</v>
      </c>
    </row>
    <row r="2" spans="1:5">
      <c r="A2" s="8"/>
    </row>
    <row r="3" spans="1:5">
      <c r="D3" s="27" t="s">
        <v>698</v>
      </c>
      <c r="E3" s="27"/>
    </row>
    <row r="4" spans="1:5">
      <c r="B4" s="9">
        <v>2000</v>
      </c>
      <c r="C4" s="9">
        <v>2016</v>
      </c>
      <c r="D4" s="10" t="s">
        <v>699</v>
      </c>
      <c r="E4" s="10" t="s">
        <v>700</v>
      </c>
    </row>
    <row r="5" spans="1:5">
      <c r="A5" s="9" t="s">
        <v>701</v>
      </c>
    </row>
    <row r="6" spans="1:5">
      <c r="A6" s="11" t="s">
        <v>702</v>
      </c>
      <c r="D6" s="9">
        <v>926</v>
      </c>
      <c r="E6" s="12">
        <f>D6/D$6</f>
        <v>1</v>
      </c>
    </row>
    <row r="7" spans="1:5">
      <c r="A7" s="11" t="s">
        <v>703</v>
      </c>
      <c r="D7" s="9">
        <v>296</v>
      </c>
      <c r="E7" s="12">
        <f t="shared" ref="E7:E9" si="0">D7/D$6</f>
        <v>0.31965442764578833</v>
      </c>
    </row>
    <row r="8" spans="1:5">
      <c r="A8" s="11" t="s">
        <v>704</v>
      </c>
      <c r="D8" s="13">
        <f>D6-D9</f>
        <v>796</v>
      </c>
      <c r="E8" s="12">
        <f t="shared" si="0"/>
        <v>0.85961123110151183</v>
      </c>
    </row>
    <row r="9" spans="1:5">
      <c r="A9" s="11" t="s">
        <v>705</v>
      </c>
      <c r="D9" s="9">
        <f>45+85</f>
        <v>130</v>
      </c>
      <c r="E9" s="12">
        <f t="shared" si="0"/>
        <v>0.14038876889848811</v>
      </c>
    </row>
    <row r="10" spans="1:5">
      <c r="A10" s="9" t="s">
        <v>706</v>
      </c>
    </row>
    <row r="11" spans="1:5">
      <c r="A11" s="11" t="s">
        <v>707</v>
      </c>
      <c r="B11" s="13">
        <v>855704</v>
      </c>
      <c r="C11" s="13">
        <v>1069206</v>
      </c>
      <c r="D11" s="14">
        <f>(C11-B11)/1000</f>
        <v>213.50200000000001</v>
      </c>
      <c r="E11" s="12">
        <f>D11/D$11</f>
        <v>1</v>
      </c>
    </row>
    <row r="12" spans="1:5">
      <c r="A12" s="11" t="s">
        <v>703</v>
      </c>
      <c r="B12" s="13">
        <v>40762</v>
      </c>
      <c r="C12" s="13">
        <v>58521</v>
      </c>
      <c r="D12" s="14">
        <f>(C12-B12)/1000</f>
        <v>17.759</v>
      </c>
      <c r="E12" s="12">
        <f t="shared" ref="E12:E14" si="1">D12/D$11</f>
        <v>8.3179548669333303E-2</v>
      </c>
    </row>
    <row r="13" spans="1:5">
      <c r="A13" s="11" t="s">
        <v>704</v>
      </c>
      <c r="B13" s="13">
        <f>B11-B14</f>
        <v>690266</v>
      </c>
      <c r="C13" s="13">
        <f>C11-C14</f>
        <v>831521</v>
      </c>
      <c r="D13" s="14">
        <f>(C13-B13)/1000</f>
        <v>141.255</v>
      </c>
      <c r="E13" s="12">
        <f t="shared" si="1"/>
        <v>0.66160972730934597</v>
      </c>
    </row>
    <row r="14" spans="1:5">
      <c r="A14" s="11" t="s">
        <v>705</v>
      </c>
      <c r="B14" s="13">
        <v>165438</v>
      </c>
      <c r="C14" s="13">
        <v>237685</v>
      </c>
      <c r="D14" s="14">
        <f>(C14-B14)/1000</f>
        <v>72.247</v>
      </c>
      <c r="E14" s="12">
        <f t="shared" si="1"/>
        <v>0.33839027269065391</v>
      </c>
    </row>
    <row r="15" spans="1:5" hidden="1">
      <c r="A15" s="9" t="s">
        <v>708</v>
      </c>
      <c r="B15" s="13"/>
      <c r="C15" s="13"/>
    </row>
    <row r="16" spans="1:5" hidden="1">
      <c r="A16" s="11" t="s">
        <v>707</v>
      </c>
      <c r="B16" s="13">
        <v>77252924</v>
      </c>
      <c r="C16" s="13">
        <v>103170840</v>
      </c>
      <c r="D16" s="13">
        <f t="shared" ref="D16:D19" si="2">C16-B16</f>
        <v>25917916</v>
      </c>
      <c r="E16" s="12">
        <f>D16/D$16</f>
        <v>1</v>
      </c>
    </row>
    <row r="17" spans="1:5" hidden="1">
      <c r="A17" s="11" t="s">
        <v>703</v>
      </c>
      <c r="B17" s="13">
        <v>4665767</v>
      </c>
      <c r="C17" s="13">
        <v>6547939</v>
      </c>
      <c r="D17" s="13">
        <f t="shared" si="2"/>
        <v>1882172</v>
      </c>
      <c r="E17" s="12">
        <f t="shared" ref="E17:E19" si="3">D17/D$16</f>
        <v>7.2620499271623534E-2</v>
      </c>
    </row>
    <row r="18" spans="1:5" hidden="1">
      <c r="A18" s="11" t="s">
        <v>704</v>
      </c>
      <c r="B18" s="13">
        <f>B16-B19</f>
        <v>62817063</v>
      </c>
      <c r="C18" s="13">
        <f>C16-C19</f>
        <v>80100361</v>
      </c>
      <c r="D18" s="13">
        <f t="shared" si="2"/>
        <v>17283298</v>
      </c>
      <c r="E18" s="12">
        <f t="shared" si="3"/>
        <v>0.66684751968483891</v>
      </c>
    </row>
    <row r="19" spans="1:5" hidden="1">
      <c r="A19" s="11" t="s">
        <v>705</v>
      </c>
      <c r="B19" s="13">
        <v>14435861</v>
      </c>
      <c r="C19" s="13">
        <v>23070479</v>
      </c>
      <c r="D19" s="13">
        <f t="shared" si="2"/>
        <v>8634618</v>
      </c>
      <c r="E19" s="12">
        <f t="shared" si="3"/>
        <v>0.33315248031516115</v>
      </c>
    </row>
    <row r="20" spans="1:5">
      <c r="A20" s="9" t="s">
        <v>709</v>
      </c>
    </row>
    <row r="21" spans="1:5">
      <c r="A21" s="11" t="s">
        <v>707</v>
      </c>
      <c r="D21" s="14">
        <v>275.90687939814416</v>
      </c>
      <c r="E21" s="12">
        <f>D21/D$21</f>
        <v>1</v>
      </c>
    </row>
    <row r="22" spans="1:5">
      <c r="A22" s="11" t="s">
        <v>710</v>
      </c>
      <c r="D22" s="14">
        <v>91.305624061026776</v>
      </c>
      <c r="E22" s="12">
        <f t="shared" ref="E22:E24" si="4">D22/D$21</f>
        <v>0.33092913181504718</v>
      </c>
    </row>
    <row r="23" spans="1:5">
      <c r="A23" s="11" t="s">
        <v>711</v>
      </c>
      <c r="D23" s="14">
        <f>D21-D24</f>
        <v>218.87514729408514</v>
      </c>
      <c r="E23" s="12">
        <f t="shared" si="4"/>
        <v>0.79329354806786079</v>
      </c>
    </row>
    <row r="24" spans="1:5">
      <c r="A24" s="11" t="s">
        <v>712</v>
      </c>
      <c r="D24" s="14">
        <v>57.031732104059031</v>
      </c>
      <c r="E24" s="12">
        <f t="shared" si="4"/>
        <v>0.20670645193213927</v>
      </c>
    </row>
    <row r="26" spans="1:5">
      <c r="A26" s="15" t="s">
        <v>713</v>
      </c>
    </row>
    <row r="27" spans="1:5">
      <c r="A27" s="16" t="s">
        <v>714</v>
      </c>
    </row>
    <row r="37" spans="1:5">
      <c r="A37" s="9" t="s">
        <v>715</v>
      </c>
    </row>
    <row r="38" spans="1:5">
      <c r="A38" s="11" t="s">
        <v>707</v>
      </c>
      <c r="B38" s="13">
        <f>B40+B41</f>
        <v>907753.9384615384</v>
      </c>
      <c r="C38" s="13">
        <f>C40+C41</f>
        <v>1143932.8153846154</v>
      </c>
      <c r="D38" s="14">
        <f>(C38-B38)/1000</f>
        <v>236.17887692307704</v>
      </c>
      <c r="E38" s="12">
        <f>D38/D$38</f>
        <v>1</v>
      </c>
    </row>
    <row r="39" spans="1:5">
      <c r="A39" s="11" t="s">
        <v>703</v>
      </c>
      <c r="B39" s="13">
        <f>B12*$D$7/$D$9</f>
        <v>92811.938461538462</v>
      </c>
      <c r="C39" s="13">
        <f>C12*$D$7/$D$9</f>
        <v>133247.81538461539</v>
      </c>
      <c r="D39" s="14">
        <f>(C39-B39)/1000</f>
        <v>40.435876923076925</v>
      </c>
      <c r="E39" s="12">
        <f t="shared" ref="E39:E41" si="5">D39/D$38</f>
        <v>0.1712086933847467</v>
      </c>
    </row>
    <row r="40" spans="1:5">
      <c r="A40" s="11" t="s">
        <v>704</v>
      </c>
      <c r="B40" s="13">
        <f>B13+B39-B12</f>
        <v>742315.9384615384</v>
      </c>
      <c r="C40" s="13">
        <f>C13+C39-C12</f>
        <v>906247.81538461545</v>
      </c>
      <c r="D40" s="14">
        <f>(C40-B40)/1000</f>
        <v>163.93187692307703</v>
      </c>
      <c r="E40" s="12">
        <f t="shared" si="5"/>
        <v>0.6941005015299031</v>
      </c>
    </row>
    <row r="41" spans="1:5">
      <c r="A41" s="11" t="s">
        <v>705</v>
      </c>
      <c r="B41" s="13">
        <f>B14</f>
        <v>165438</v>
      </c>
      <c r="C41" s="13">
        <f>C14</f>
        <v>237685</v>
      </c>
      <c r="D41" s="14">
        <f>(C41-B41)/1000</f>
        <v>72.247</v>
      </c>
      <c r="E41" s="12">
        <f t="shared" si="5"/>
        <v>0.30589949847009684</v>
      </c>
    </row>
  </sheetData>
  <mergeCells count="1">
    <mergeCell ref="D3:E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3"/>
  <sheetViews>
    <sheetView workbookViewId="0">
      <pane ySplit="3" topLeftCell="A4" activePane="bottomLeft" state="frozen"/>
      <selection pane="bottomLeft"/>
    </sheetView>
  </sheetViews>
  <sheetFormatPr baseColWidth="10" defaultColWidth="8.83203125" defaultRowHeight="13" x14ac:dyDescent="0"/>
  <cols>
    <col min="1" max="1" width="14" bestFit="1" customWidth="1"/>
    <col min="3" max="3" width="48" customWidth="1"/>
    <col min="4" max="4" width="9.6640625" customWidth="1"/>
    <col min="6" max="6" width="9.6640625" customWidth="1"/>
    <col min="7" max="7" width="48" customWidth="1"/>
  </cols>
  <sheetData>
    <row r="1" spans="1:11" ht="15">
      <c r="A1" s="6" t="s">
        <v>692</v>
      </c>
    </row>
    <row r="3" spans="1:11" ht="30">
      <c r="A3" s="5" t="s">
        <v>691</v>
      </c>
      <c r="B3" s="2" t="s">
        <v>683</v>
      </c>
      <c r="C3" s="3" t="s">
        <v>684</v>
      </c>
      <c r="D3" s="3" t="s">
        <v>685</v>
      </c>
      <c r="E3" s="4" t="s">
        <v>686</v>
      </c>
      <c r="F3" s="4" t="s">
        <v>687</v>
      </c>
      <c r="G3" s="3" t="s">
        <v>688</v>
      </c>
      <c r="H3" s="3" t="s">
        <v>689</v>
      </c>
      <c r="I3" s="3" t="s">
        <v>694</v>
      </c>
      <c r="J3" s="3" t="s">
        <v>695</v>
      </c>
      <c r="K3" s="3" t="s">
        <v>690</v>
      </c>
    </row>
    <row r="4" spans="1:11" ht="15" customHeight="1">
      <c r="A4" s="1" t="s">
        <v>0</v>
      </c>
      <c r="B4" s="1">
        <v>1</v>
      </c>
      <c r="C4" s="1"/>
      <c r="D4" s="1" t="s">
        <v>1</v>
      </c>
      <c r="E4" s="1">
        <v>3</v>
      </c>
      <c r="F4" s="1"/>
      <c r="G4" s="7" t="s">
        <v>2</v>
      </c>
      <c r="H4" s="1" t="s">
        <v>696</v>
      </c>
      <c r="I4" s="1"/>
      <c r="J4" s="1"/>
      <c r="K4" s="1"/>
    </row>
    <row r="5" spans="1:11" ht="15" customHeight="1">
      <c r="A5" s="1" t="s">
        <v>3</v>
      </c>
      <c r="B5" s="1">
        <v>2</v>
      </c>
      <c r="C5" s="1" t="s">
        <v>4</v>
      </c>
      <c r="D5" s="1" t="s">
        <v>1</v>
      </c>
      <c r="E5" s="1">
        <v>3</v>
      </c>
      <c r="F5" s="1"/>
      <c r="G5" s="7" t="s">
        <v>5</v>
      </c>
      <c r="H5" s="1" t="s">
        <v>696</v>
      </c>
      <c r="I5" s="1"/>
      <c r="J5" s="1"/>
      <c r="K5" s="1"/>
    </row>
    <row r="6" spans="1:11" ht="15" customHeight="1">
      <c r="A6" s="1" t="s">
        <v>6</v>
      </c>
      <c r="B6" s="1">
        <v>3</v>
      </c>
      <c r="C6" s="1" t="s">
        <v>7</v>
      </c>
      <c r="D6" s="1" t="s">
        <v>8</v>
      </c>
      <c r="E6" s="1">
        <v>1</v>
      </c>
      <c r="F6" s="1"/>
      <c r="G6" s="7" t="s">
        <v>9</v>
      </c>
      <c r="H6" s="1" t="s">
        <v>696</v>
      </c>
      <c r="I6" s="1"/>
      <c r="J6" s="1"/>
      <c r="K6" s="1"/>
    </row>
    <row r="7" spans="1:11" ht="15" customHeight="1">
      <c r="A7" s="1" t="s">
        <v>3</v>
      </c>
      <c r="B7" s="1">
        <v>4</v>
      </c>
      <c r="C7" s="1" t="s">
        <v>10</v>
      </c>
      <c r="D7" s="1" t="s">
        <v>11</v>
      </c>
      <c r="E7" s="1">
        <v>2000</v>
      </c>
      <c r="F7" s="1"/>
      <c r="G7" s="7" t="s">
        <v>12</v>
      </c>
      <c r="H7" s="1" t="s">
        <v>696</v>
      </c>
      <c r="I7" s="1"/>
      <c r="J7" s="1"/>
      <c r="K7" s="1"/>
    </row>
    <row r="8" spans="1:11" ht="15" customHeight="1">
      <c r="A8" s="1" t="s">
        <v>0</v>
      </c>
      <c r="B8" s="1">
        <v>5</v>
      </c>
      <c r="C8" s="1"/>
      <c r="D8" s="1" t="s">
        <v>13</v>
      </c>
      <c r="E8" s="1"/>
      <c r="F8" s="1"/>
      <c r="G8" s="7" t="s">
        <v>14</v>
      </c>
      <c r="H8" s="1" t="s">
        <v>696</v>
      </c>
      <c r="I8" s="1"/>
      <c r="J8" s="1"/>
      <c r="K8" s="1"/>
    </row>
    <row r="9" spans="1:11" ht="15" customHeight="1">
      <c r="A9" s="1" t="s">
        <v>3</v>
      </c>
      <c r="B9" s="1">
        <v>6</v>
      </c>
      <c r="C9" s="1" t="s">
        <v>15</v>
      </c>
      <c r="D9" s="1" t="s">
        <v>8</v>
      </c>
      <c r="E9" s="1">
        <v>1</v>
      </c>
      <c r="F9" s="1"/>
      <c r="G9" s="7" t="s">
        <v>16</v>
      </c>
      <c r="H9" s="1" t="s">
        <v>696</v>
      </c>
      <c r="I9" s="1"/>
      <c r="J9" s="1"/>
      <c r="K9" s="1"/>
    </row>
    <row r="10" spans="1:11" ht="15" customHeight="1">
      <c r="A10" s="1" t="s">
        <v>6</v>
      </c>
      <c r="B10" s="1">
        <v>7</v>
      </c>
      <c r="C10" s="1" t="s">
        <v>17</v>
      </c>
      <c r="D10" s="1" t="s">
        <v>8</v>
      </c>
      <c r="E10" s="1">
        <v>1</v>
      </c>
      <c r="F10" s="1"/>
      <c r="G10" s="7" t="s">
        <v>18</v>
      </c>
      <c r="H10" s="1" t="s">
        <v>696</v>
      </c>
      <c r="I10" s="1"/>
      <c r="J10" s="1"/>
      <c r="K10" s="1"/>
    </row>
    <row r="11" spans="1:11" ht="15" customHeight="1">
      <c r="A11" s="1" t="s">
        <v>3</v>
      </c>
      <c r="B11" s="1">
        <v>8</v>
      </c>
      <c r="C11" s="1" t="s">
        <v>19</v>
      </c>
      <c r="D11" s="1" t="s">
        <v>20</v>
      </c>
      <c r="E11" s="1">
        <v>3</v>
      </c>
      <c r="F11" s="1"/>
      <c r="G11" s="7" t="s">
        <v>21</v>
      </c>
      <c r="H11" s="1" t="s">
        <v>696</v>
      </c>
      <c r="I11" s="1"/>
      <c r="J11" s="1"/>
      <c r="K11" s="1"/>
    </row>
    <row r="12" spans="1:11" ht="15" customHeight="1">
      <c r="A12" s="1" t="s">
        <v>3</v>
      </c>
      <c r="B12" s="1">
        <v>9</v>
      </c>
      <c r="C12" s="1" t="s">
        <v>22</v>
      </c>
      <c r="D12" s="1" t="s">
        <v>23</v>
      </c>
      <c r="E12" s="1">
        <v>2020</v>
      </c>
      <c r="F12" s="1"/>
      <c r="G12" s="7" t="s">
        <v>24</v>
      </c>
      <c r="H12" s="1" t="s">
        <v>696</v>
      </c>
      <c r="I12" s="1"/>
      <c r="J12" s="1"/>
      <c r="K12" s="1"/>
    </row>
    <row r="13" spans="1:11" ht="15" customHeight="1">
      <c r="A13" s="1" t="s">
        <v>3</v>
      </c>
      <c r="B13" s="1">
        <v>10</v>
      </c>
      <c r="C13" s="1" t="s">
        <v>25</v>
      </c>
      <c r="D13" s="1" t="s">
        <v>26</v>
      </c>
      <c r="E13" s="1">
        <v>103</v>
      </c>
      <c r="F13" s="1"/>
      <c r="G13" s="7" t="s">
        <v>27</v>
      </c>
      <c r="H13" s="1" t="s">
        <v>696</v>
      </c>
      <c r="I13" s="1"/>
      <c r="J13" s="1"/>
      <c r="K13" s="1"/>
    </row>
    <row r="14" spans="1:11" ht="15" customHeight="1">
      <c r="A14" s="1" t="s">
        <v>3</v>
      </c>
      <c r="B14" s="1">
        <v>11</v>
      </c>
      <c r="C14" s="1" t="s">
        <v>28</v>
      </c>
      <c r="D14" s="1" t="s">
        <v>29</v>
      </c>
      <c r="E14" s="1">
        <v>100</v>
      </c>
      <c r="F14" s="1"/>
      <c r="G14" s="7" t="s">
        <v>30</v>
      </c>
      <c r="H14" s="1" t="s">
        <v>696</v>
      </c>
      <c r="I14" s="1"/>
      <c r="J14" s="1"/>
      <c r="K14" s="1"/>
    </row>
    <row r="15" spans="1:11" ht="15" customHeight="1">
      <c r="A15" s="1" t="s">
        <v>3</v>
      </c>
      <c r="B15" s="1">
        <v>12</v>
      </c>
      <c r="C15" s="1" t="s">
        <v>31</v>
      </c>
      <c r="D15" s="1" t="s">
        <v>32</v>
      </c>
      <c r="E15" s="1">
        <v>250</v>
      </c>
      <c r="F15" s="1"/>
      <c r="G15" s="7" t="s">
        <v>33</v>
      </c>
      <c r="H15" s="1" t="s">
        <v>696</v>
      </c>
      <c r="I15" s="1"/>
      <c r="J15" s="1"/>
      <c r="K15" s="1"/>
    </row>
    <row r="16" spans="1:11" ht="15" customHeight="1">
      <c r="A16" s="1" t="s">
        <v>3</v>
      </c>
      <c r="B16" s="1">
        <v>13</v>
      </c>
      <c r="C16" s="1" t="s">
        <v>34</v>
      </c>
      <c r="D16" s="1" t="s">
        <v>20</v>
      </c>
      <c r="E16" s="1">
        <v>3</v>
      </c>
      <c r="F16" s="1"/>
      <c r="G16" s="7" t="s">
        <v>35</v>
      </c>
      <c r="H16" s="1" t="s">
        <v>696</v>
      </c>
      <c r="I16" s="1"/>
      <c r="J16" s="1"/>
      <c r="K16" s="1"/>
    </row>
    <row r="17" spans="1:11" ht="15" customHeight="1">
      <c r="A17" s="1" t="s">
        <v>3</v>
      </c>
      <c r="B17" s="1">
        <v>14</v>
      </c>
      <c r="C17" s="1" t="s">
        <v>36</v>
      </c>
      <c r="D17" s="1" t="s">
        <v>1</v>
      </c>
      <c r="E17" s="1">
        <v>3</v>
      </c>
      <c r="F17" s="1"/>
      <c r="G17" s="7" t="s">
        <v>37</v>
      </c>
      <c r="H17" s="1" t="s">
        <v>696</v>
      </c>
      <c r="I17" s="1"/>
      <c r="J17" s="1"/>
      <c r="K17" s="1"/>
    </row>
    <row r="18" spans="1:11" ht="15" customHeight="1">
      <c r="A18" s="1" t="s">
        <v>3</v>
      </c>
      <c r="B18" s="1">
        <v>15</v>
      </c>
      <c r="C18" s="1" t="s">
        <v>38</v>
      </c>
      <c r="D18" s="1" t="s">
        <v>23</v>
      </c>
      <c r="E18" s="1">
        <v>2020</v>
      </c>
      <c r="F18" s="1"/>
      <c r="G18" s="7" t="s">
        <v>39</v>
      </c>
      <c r="H18" s="17" t="s">
        <v>696</v>
      </c>
      <c r="I18" s="1"/>
      <c r="J18" s="1"/>
      <c r="K18" s="1"/>
    </row>
    <row r="19" spans="1:11" ht="15" customHeight="1">
      <c r="A19" s="1" t="s">
        <v>6</v>
      </c>
      <c r="B19" s="1">
        <v>16</v>
      </c>
      <c r="C19" s="1" t="s">
        <v>40</v>
      </c>
      <c r="D19" s="1" t="s">
        <v>41</v>
      </c>
      <c r="E19" s="1">
        <v>10</v>
      </c>
      <c r="F19" s="1"/>
      <c r="G19" s="7" t="s">
        <v>42</v>
      </c>
      <c r="H19" s="1" t="s">
        <v>696</v>
      </c>
      <c r="I19" s="1"/>
      <c r="J19" s="1"/>
      <c r="K19" s="1"/>
    </row>
    <row r="20" spans="1:11" ht="15" customHeight="1">
      <c r="A20" s="1" t="s">
        <v>6</v>
      </c>
      <c r="B20" s="1">
        <v>17</v>
      </c>
      <c r="C20" s="1" t="s">
        <v>43</v>
      </c>
      <c r="D20" s="1" t="s">
        <v>8</v>
      </c>
      <c r="E20" s="1">
        <v>1</v>
      </c>
      <c r="F20" s="1"/>
      <c r="G20" s="7" t="s">
        <v>44</v>
      </c>
      <c r="H20" s="1" t="s">
        <v>696</v>
      </c>
      <c r="I20" s="1"/>
      <c r="J20" s="1"/>
      <c r="K20" s="1"/>
    </row>
    <row r="21" spans="1:11" ht="15" customHeight="1">
      <c r="A21" s="1" t="s">
        <v>3</v>
      </c>
      <c r="B21" s="1">
        <v>18</v>
      </c>
      <c r="C21" s="1" t="s">
        <v>45</v>
      </c>
      <c r="D21" s="1" t="s">
        <v>13</v>
      </c>
      <c r="E21" s="1"/>
      <c r="F21" s="1"/>
      <c r="G21" s="7" t="s">
        <v>46</v>
      </c>
      <c r="H21" s="17" t="s">
        <v>696</v>
      </c>
      <c r="I21" s="1"/>
      <c r="J21" s="1"/>
      <c r="K21" s="1"/>
    </row>
    <row r="22" spans="1:11" ht="15" customHeight="1">
      <c r="A22" s="1" t="s">
        <v>3</v>
      </c>
      <c r="B22" s="1">
        <v>19</v>
      </c>
      <c r="C22" s="1" t="s">
        <v>47</v>
      </c>
      <c r="D22" s="1" t="s">
        <v>48</v>
      </c>
      <c r="E22" s="1">
        <v>2019</v>
      </c>
      <c r="F22" s="1"/>
      <c r="G22" s="7" t="s">
        <v>49</v>
      </c>
      <c r="H22" s="17" t="s">
        <v>696</v>
      </c>
      <c r="I22" s="1"/>
      <c r="J22" s="1"/>
      <c r="K22" s="1"/>
    </row>
    <row r="23" spans="1:11" ht="15" customHeight="1">
      <c r="A23" s="1" t="s">
        <v>3</v>
      </c>
      <c r="B23" s="1">
        <v>20</v>
      </c>
      <c r="C23" s="1" t="s">
        <v>50</v>
      </c>
      <c r="D23" s="1" t="s">
        <v>23</v>
      </c>
      <c r="E23" s="1">
        <v>2020</v>
      </c>
      <c r="F23" s="1"/>
      <c r="G23" s="7" t="s">
        <v>51</v>
      </c>
      <c r="H23" s="17" t="s">
        <v>696</v>
      </c>
      <c r="I23" s="1"/>
      <c r="J23" s="1"/>
      <c r="K23" s="1"/>
    </row>
    <row r="24" spans="1:11" ht="15" customHeight="1">
      <c r="A24" s="1" t="s">
        <v>3</v>
      </c>
      <c r="B24" s="1">
        <v>21</v>
      </c>
      <c r="C24" s="1" t="s">
        <v>52</v>
      </c>
      <c r="D24" s="1" t="s">
        <v>8</v>
      </c>
      <c r="E24" s="1">
        <v>1</v>
      </c>
      <c r="F24" s="1"/>
      <c r="G24" s="7" t="s">
        <v>53</v>
      </c>
      <c r="H24" s="17" t="s">
        <v>696</v>
      </c>
      <c r="I24" s="1"/>
      <c r="J24" s="1"/>
      <c r="K24" s="1"/>
    </row>
    <row r="25" spans="1:11" ht="15" customHeight="1">
      <c r="A25" s="1" t="s">
        <v>3</v>
      </c>
      <c r="B25" s="1">
        <v>22</v>
      </c>
      <c r="C25" s="1" t="s">
        <v>54</v>
      </c>
      <c r="D25" s="1" t="s">
        <v>1</v>
      </c>
      <c r="E25" s="1">
        <v>3</v>
      </c>
      <c r="F25" s="1"/>
      <c r="G25" s="7" t="s">
        <v>55</v>
      </c>
      <c r="H25" s="17" t="s">
        <v>696</v>
      </c>
      <c r="I25" s="1"/>
      <c r="J25" s="1"/>
      <c r="K25" s="1"/>
    </row>
    <row r="26" spans="1:11" ht="15" customHeight="1">
      <c r="A26" s="1" t="s">
        <v>3</v>
      </c>
      <c r="B26" s="1">
        <v>23</v>
      </c>
      <c r="C26" s="1" t="s">
        <v>56</v>
      </c>
      <c r="D26" s="1" t="s">
        <v>57</v>
      </c>
      <c r="E26" s="1">
        <v>1963</v>
      </c>
      <c r="F26" s="1"/>
      <c r="G26" s="7" t="s">
        <v>58</v>
      </c>
      <c r="H26" s="17" t="s">
        <v>696</v>
      </c>
      <c r="I26" s="1"/>
      <c r="J26" s="1"/>
      <c r="K26" s="1"/>
    </row>
    <row r="27" spans="1:11" ht="15" customHeight="1">
      <c r="A27" s="1" t="s">
        <v>6</v>
      </c>
      <c r="B27" s="1">
        <v>24</v>
      </c>
      <c r="C27" s="1" t="s">
        <v>59</v>
      </c>
      <c r="D27" s="1" t="s">
        <v>41</v>
      </c>
      <c r="E27" s="1">
        <v>10</v>
      </c>
      <c r="F27" s="1"/>
      <c r="G27" s="7" t="s">
        <v>60</v>
      </c>
      <c r="H27" s="1" t="s">
        <v>696</v>
      </c>
      <c r="I27" s="1"/>
      <c r="J27" s="1"/>
      <c r="K27" s="1"/>
    </row>
    <row r="28" spans="1:11" ht="15" customHeight="1">
      <c r="A28" s="1" t="s">
        <v>3</v>
      </c>
      <c r="B28" s="1">
        <v>25</v>
      </c>
      <c r="C28" s="1" t="s">
        <v>61</v>
      </c>
      <c r="D28" s="1" t="s">
        <v>62</v>
      </c>
      <c r="E28" s="1">
        <v>2012</v>
      </c>
      <c r="F28" s="1"/>
      <c r="G28" s="7" t="s">
        <v>63</v>
      </c>
      <c r="H28" s="17" t="s">
        <v>696</v>
      </c>
      <c r="I28" s="1"/>
      <c r="J28" s="1"/>
      <c r="K28" s="1"/>
    </row>
    <row r="29" spans="1:11" ht="15" customHeight="1">
      <c r="A29" s="1" t="s">
        <v>3</v>
      </c>
      <c r="B29" s="1">
        <v>26</v>
      </c>
      <c r="C29" s="1" t="s">
        <v>45</v>
      </c>
      <c r="D29" s="1" t="s">
        <v>64</v>
      </c>
      <c r="E29" s="1">
        <v>2</v>
      </c>
      <c r="F29" s="1"/>
      <c r="G29" s="7" t="s">
        <v>65</v>
      </c>
      <c r="H29" s="17" t="s">
        <v>696</v>
      </c>
      <c r="I29" s="1"/>
      <c r="J29" s="1"/>
      <c r="K29" s="1"/>
    </row>
    <row r="30" spans="1:11" ht="15" customHeight="1">
      <c r="A30" s="1" t="s">
        <v>3</v>
      </c>
      <c r="B30" s="1">
        <v>27</v>
      </c>
      <c r="C30" s="1" t="s">
        <v>66</v>
      </c>
      <c r="D30" s="1" t="s">
        <v>64</v>
      </c>
      <c r="E30" s="1">
        <v>2</v>
      </c>
      <c r="F30" s="1"/>
      <c r="G30" s="7" t="s">
        <v>67</v>
      </c>
      <c r="H30" s="17" t="s">
        <v>696</v>
      </c>
      <c r="I30" s="1"/>
      <c r="J30" s="1"/>
      <c r="K30" s="1"/>
    </row>
    <row r="31" spans="1:11" ht="15" customHeight="1">
      <c r="A31" s="1" t="s">
        <v>3</v>
      </c>
      <c r="B31" s="1">
        <v>28</v>
      </c>
      <c r="C31" s="1" t="s">
        <v>68</v>
      </c>
      <c r="D31" s="1" t="s">
        <v>8</v>
      </c>
      <c r="E31" s="1">
        <v>1</v>
      </c>
      <c r="F31" s="1"/>
      <c r="G31" s="7" t="s">
        <v>69</v>
      </c>
      <c r="H31" s="17" t="s">
        <v>696</v>
      </c>
      <c r="I31" s="1"/>
      <c r="J31" s="1"/>
      <c r="K31" s="1"/>
    </row>
    <row r="32" spans="1:11" ht="15" customHeight="1">
      <c r="A32" s="1" t="s">
        <v>3</v>
      </c>
      <c r="B32" s="1">
        <v>29</v>
      </c>
      <c r="C32" s="1" t="s">
        <v>70</v>
      </c>
      <c r="D32" s="1" t="s">
        <v>41</v>
      </c>
      <c r="E32" s="1">
        <v>10</v>
      </c>
      <c r="F32" s="1"/>
      <c r="G32" s="7" t="s">
        <v>71</v>
      </c>
      <c r="H32" s="17" t="s">
        <v>696</v>
      </c>
      <c r="I32" s="1"/>
      <c r="J32" s="1"/>
      <c r="K32" s="1"/>
    </row>
    <row r="33" spans="1:11" ht="15" customHeight="1">
      <c r="A33" s="1" t="s">
        <v>3</v>
      </c>
      <c r="B33" s="1">
        <v>30</v>
      </c>
      <c r="C33" s="1" t="s">
        <v>72</v>
      </c>
      <c r="D33" s="1" t="s">
        <v>8</v>
      </c>
      <c r="E33" s="1">
        <v>1</v>
      </c>
      <c r="F33" s="1"/>
      <c r="G33" s="7" t="s">
        <v>73</v>
      </c>
      <c r="H33" s="17" t="s">
        <v>696</v>
      </c>
      <c r="I33" s="1"/>
      <c r="J33" s="1"/>
      <c r="K33" s="1"/>
    </row>
    <row r="34" spans="1:11" ht="15" customHeight="1">
      <c r="A34" s="1" t="s">
        <v>3</v>
      </c>
      <c r="B34" s="1">
        <v>31</v>
      </c>
      <c r="C34" s="1" t="s">
        <v>74</v>
      </c>
      <c r="D34" s="1" t="s">
        <v>75</v>
      </c>
      <c r="E34" s="1">
        <v>2015</v>
      </c>
      <c r="F34" s="1"/>
      <c r="G34" s="7" t="s">
        <v>76</v>
      </c>
      <c r="H34" s="17" t="s">
        <v>696</v>
      </c>
      <c r="I34" s="1"/>
      <c r="J34" s="1"/>
      <c r="K34" s="1"/>
    </row>
    <row r="35" spans="1:11" ht="15" customHeight="1">
      <c r="A35" s="1" t="s">
        <v>6</v>
      </c>
      <c r="B35" s="1">
        <v>32</v>
      </c>
      <c r="C35" s="1" t="s">
        <v>77</v>
      </c>
      <c r="D35" s="1" t="s">
        <v>41</v>
      </c>
      <c r="E35" s="1">
        <v>10</v>
      </c>
      <c r="F35" s="1"/>
      <c r="G35" s="7" t="s">
        <v>78</v>
      </c>
      <c r="H35" s="1" t="s">
        <v>696</v>
      </c>
      <c r="I35" s="1"/>
      <c r="J35" s="1"/>
      <c r="K35" s="1"/>
    </row>
    <row r="36" spans="1:11" ht="15" customHeight="1">
      <c r="A36" s="1" t="s">
        <v>3</v>
      </c>
      <c r="B36" s="1">
        <v>33</v>
      </c>
      <c r="C36" s="1" t="s">
        <v>79</v>
      </c>
      <c r="D36" s="1" t="s">
        <v>80</v>
      </c>
      <c r="E36" s="1">
        <v>2016</v>
      </c>
      <c r="F36" s="1"/>
      <c r="G36" s="7" t="s">
        <v>81</v>
      </c>
      <c r="H36" s="17" t="s">
        <v>696</v>
      </c>
      <c r="I36" s="1"/>
      <c r="J36" s="1"/>
      <c r="K36" s="1"/>
    </row>
    <row r="37" spans="1:11" ht="15" customHeight="1">
      <c r="A37" s="1" t="s">
        <v>3</v>
      </c>
      <c r="B37" s="1">
        <v>34</v>
      </c>
      <c r="C37" s="1" t="s">
        <v>82</v>
      </c>
      <c r="D37" s="1" t="s">
        <v>75</v>
      </c>
      <c r="E37" s="1">
        <v>2015</v>
      </c>
      <c r="F37" s="1"/>
      <c r="G37" s="7" t="s">
        <v>83</v>
      </c>
      <c r="H37" s="17" t="s">
        <v>696</v>
      </c>
      <c r="I37" s="1"/>
      <c r="J37" s="1"/>
      <c r="K37" s="1"/>
    </row>
    <row r="38" spans="1:11" ht="15" customHeight="1">
      <c r="A38" s="1" t="s">
        <v>3</v>
      </c>
      <c r="B38" s="1">
        <v>35</v>
      </c>
      <c r="C38" s="1" t="s">
        <v>84</v>
      </c>
      <c r="D38" s="1" t="s">
        <v>48</v>
      </c>
      <c r="E38" s="1">
        <v>2019</v>
      </c>
      <c r="F38" s="1"/>
      <c r="G38" s="7" t="s">
        <v>85</v>
      </c>
      <c r="H38" s="17" t="s">
        <v>696</v>
      </c>
      <c r="I38" s="1"/>
      <c r="J38" s="1"/>
      <c r="K38" s="1"/>
    </row>
    <row r="39" spans="1:11" ht="15" customHeight="1">
      <c r="A39" s="1" t="s">
        <v>3</v>
      </c>
      <c r="B39" s="1">
        <v>36</v>
      </c>
      <c r="C39" s="1" t="s">
        <v>86</v>
      </c>
      <c r="D39" s="1" t="s">
        <v>23</v>
      </c>
      <c r="E39" s="1">
        <v>2020</v>
      </c>
      <c r="F39" s="1"/>
      <c r="G39" s="7" t="s">
        <v>87</v>
      </c>
      <c r="H39" s="17" t="s">
        <v>696</v>
      </c>
      <c r="I39" s="1"/>
      <c r="J39" s="1"/>
      <c r="K39" s="1"/>
    </row>
    <row r="40" spans="1:11" ht="15" customHeight="1">
      <c r="A40" s="1" t="s">
        <v>3</v>
      </c>
      <c r="B40" s="1">
        <v>37</v>
      </c>
      <c r="C40" s="1" t="s">
        <v>88</v>
      </c>
      <c r="D40" s="1" t="s">
        <v>89</v>
      </c>
      <c r="E40" s="1">
        <v>21</v>
      </c>
      <c r="F40" s="1"/>
      <c r="G40" s="7" t="s">
        <v>90</v>
      </c>
      <c r="H40" s="17" t="s">
        <v>696</v>
      </c>
      <c r="I40" s="1"/>
      <c r="J40" s="1"/>
      <c r="K40" s="1"/>
    </row>
    <row r="41" spans="1:11" ht="15" customHeight="1">
      <c r="A41" s="1" t="s">
        <v>3</v>
      </c>
      <c r="B41" s="1">
        <v>38</v>
      </c>
      <c r="C41" s="1" t="s">
        <v>91</v>
      </c>
      <c r="D41" s="1" t="s">
        <v>92</v>
      </c>
      <c r="E41" s="1">
        <v>5</v>
      </c>
      <c r="F41" s="1"/>
      <c r="G41" s="7" t="s">
        <v>93</v>
      </c>
      <c r="H41" s="17" t="s">
        <v>696</v>
      </c>
      <c r="I41" s="1"/>
      <c r="J41" s="1"/>
      <c r="K41" s="1"/>
    </row>
    <row r="42" spans="1:11" ht="15" customHeight="1">
      <c r="A42" s="1" t="s">
        <v>3</v>
      </c>
      <c r="B42" s="1">
        <v>39</v>
      </c>
      <c r="C42" s="1" t="s">
        <v>94</v>
      </c>
      <c r="D42" s="1" t="s">
        <v>95</v>
      </c>
      <c r="E42" s="1">
        <v>2017</v>
      </c>
      <c r="F42" s="1"/>
      <c r="G42" s="7" t="s">
        <v>96</v>
      </c>
      <c r="H42" s="17" t="s">
        <v>696</v>
      </c>
      <c r="I42" s="1"/>
      <c r="J42" s="1"/>
      <c r="K42" s="1"/>
    </row>
    <row r="43" spans="1:11" ht="15" customHeight="1">
      <c r="A43" s="1" t="s">
        <v>3</v>
      </c>
      <c r="B43" s="1">
        <v>40</v>
      </c>
      <c r="C43" s="1" t="s">
        <v>97</v>
      </c>
      <c r="D43" s="1" t="s">
        <v>98</v>
      </c>
      <c r="E43" s="1">
        <v>1</v>
      </c>
      <c r="F43" s="1"/>
      <c r="G43" s="7" t="s">
        <v>99</v>
      </c>
      <c r="H43" s="17" t="s">
        <v>696</v>
      </c>
      <c r="I43" s="1"/>
      <c r="J43" s="1"/>
      <c r="K43" s="1"/>
    </row>
    <row r="44" spans="1:11" ht="15" customHeight="1">
      <c r="A44" s="1" t="s">
        <v>3</v>
      </c>
      <c r="B44" s="1">
        <v>41</v>
      </c>
      <c r="C44" s="1" t="s">
        <v>100</v>
      </c>
      <c r="D44" s="1" t="s">
        <v>101</v>
      </c>
      <c r="E44" s="1">
        <v>14</v>
      </c>
      <c r="F44" s="1"/>
      <c r="G44" s="7" t="s">
        <v>102</v>
      </c>
      <c r="H44" s="17" t="s">
        <v>696</v>
      </c>
      <c r="I44" s="1"/>
      <c r="J44" s="1"/>
      <c r="K44" s="1" t="s">
        <v>693</v>
      </c>
    </row>
    <row r="45" spans="1:11" ht="15" customHeight="1">
      <c r="A45" s="1" t="s">
        <v>3</v>
      </c>
      <c r="B45" s="1">
        <v>42</v>
      </c>
      <c r="C45" s="1" t="s">
        <v>103</v>
      </c>
      <c r="D45" s="1" t="s">
        <v>11</v>
      </c>
      <c r="E45" s="1">
        <v>2000</v>
      </c>
      <c r="F45" s="1"/>
      <c r="G45" s="7" t="s">
        <v>104</v>
      </c>
      <c r="H45" s="17" t="s">
        <v>696</v>
      </c>
      <c r="I45" s="1"/>
      <c r="J45" s="1"/>
      <c r="K45" s="1" t="s">
        <v>693</v>
      </c>
    </row>
    <row r="46" spans="1:11" ht="15" customHeight="1">
      <c r="A46" s="1" t="s">
        <v>3</v>
      </c>
      <c r="B46" s="1">
        <v>43</v>
      </c>
      <c r="C46" s="1" t="s">
        <v>105</v>
      </c>
      <c r="D46" s="1" t="s">
        <v>80</v>
      </c>
      <c r="E46" s="1">
        <v>2016</v>
      </c>
      <c r="F46" s="1"/>
      <c r="G46" s="7" t="s">
        <v>106</v>
      </c>
      <c r="H46" s="17" t="s">
        <v>696</v>
      </c>
      <c r="I46" s="1"/>
      <c r="J46" s="1"/>
      <c r="K46" s="1" t="s">
        <v>693</v>
      </c>
    </row>
    <row r="47" spans="1:11" ht="15" customHeight="1">
      <c r="A47" s="1" t="s">
        <v>3</v>
      </c>
      <c r="B47" s="1">
        <v>44</v>
      </c>
      <c r="C47" s="1" t="s">
        <v>107</v>
      </c>
      <c r="D47" s="1" t="s">
        <v>1</v>
      </c>
      <c r="E47" s="1">
        <v>3</v>
      </c>
      <c r="F47" s="1"/>
      <c r="G47" s="7" t="s">
        <v>108</v>
      </c>
      <c r="H47" s="17" t="s">
        <v>696</v>
      </c>
      <c r="I47" s="1"/>
      <c r="J47" s="1"/>
      <c r="K47" s="1"/>
    </row>
    <row r="48" spans="1:11" ht="15" customHeight="1">
      <c r="A48" s="1" t="s">
        <v>109</v>
      </c>
      <c r="B48" s="1">
        <v>45</v>
      </c>
      <c r="C48" s="1" t="s">
        <v>110</v>
      </c>
      <c r="D48" s="1" t="s">
        <v>111</v>
      </c>
      <c r="E48" s="1">
        <v>1</v>
      </c>
      <c r="F48" s="1"/>
      <c r="G48" s="7"/>
      <c r="H48" s="1" t="s">
        <v>696</v>
      </c>
      <c r="I48" s="1"/>
      <c r="J48" s="1"/>
      <c r="K48" s="1"/>
    </row>
    <row r="49" spans="1:11" ht="15" customHeight="1">
      <c r="A49" s="1" t="s">
        <v>109</v>
      </c>
      <c r="B49" s="1">
        <v>46</v>
      </c>
      <c r="C49" s="1" t="s">
        <v>112</v>
      </c>
      <c r="D49" s="1" t="s">
        <v>98</v>
      </c>
      <c r="E49" s="1">
        <v>1</v>
      </c>
      <c r="F49" s="1"/>
      <c r="G49" s="7" t="s">
        <v>113</v>
      </c>
      <c r="H49" s="1" t="s">
        <v>696</v>
      </c>
      <c r="I49" s="1"/>
      <c r="J49" s="1"/>
      <c r="K49" s="1"/>
    </row>
    <row r="50" spans="1:11" ht="15" customHeight="1">
      <c r="A50" s="1" t="s">
        <v>3</v>
      </c>
      <c r="B50" s="1">
        <v>47</v>
      </c>
      <c r="C50" s="1" t="s">
        <v>114</v>
      </c>
      <c r="D50" s="1" t="s">
        <v>64</v>
      </c>
      <c r="E50" s="1">
        <v>2</v>
      </c>
      <c r="F50" s="19">
        <f>F54/F55</f>
        <v>0.66160972730934609</v>
      </c>
      <c r="G50" s="7" t="s">
        <v>115</v>
      </c>
      <c r="H50" s="1" t="s">
        <v>696</v>
      </c>
      <c r="I50" s="1"/>
      <c r="J50" s="1"/>
      <c r="K50" s="1"/>
    </row>
    <row r="51" spans="1:11" ht="15" customHeight="1">
      <c r="A51" s="1" t="s">
        <v>3</v>
      </c>
      <c r="B51" s="1">
        <v>48</v>
      </c>
      <c r="C51" s="1" t="s">
        <v>116</v>
      </c>
      <c r="D51" s="1" t="s">
        <v>13</v>
      </c>
      <c r="E51" s="1"/>
      <c r="F51" s="1"/>
      <c r="G51" s="7" t="s">
        <v>117</v>
      </c>
      <c r="H51" s="1" t="s">
        <v>696</v>
      </c>
      <c r="I51" s="1"/>
      <c r="J51" s="1"/>
      <c r="K51" s="1"/>
    </row>
    <row r="52" spans="1:11" ht="15" customHeight="1">
      <c r="A52" s="1" t="s">
        <v>3</v>
      </c>
      <c r="B52" s="1">
        <v>49</v>
      </c>
      <c r="C52" s="1" t="s">
        <v>118</v>
      </c>
      <c r="D52" s="1" t="s">
        <v>11</v>
      </c>
      <c r="E52" s="1">
        <v>2000</v>
      </c>
      <c r="F52" s="1"/>
      <c r="G52" s="7" t="s">
        <v>119</v>
      </c>
      <c r="H52" s="1" t="s">
        <v>696</v>
      </c>
      <c r="I52" s="1"/>
      <c r="J52" s="1"/>
      <c r="K52" s="1"/>
    </row>
    <row r="53" spans="1:11" ht="15" customHeight="1">
      <c r="A53" s="1" t="s">
        <v>3</v>
      </c>
      <c r="B53" s="1">
        <v>50</v>
      </c>
      <c r="C53" s="1" t="s">
        <v>120</v>
      </c>
      <c r="D53" s="1" t="s">
        <v>80</v>
      </c>
      <c r="E53" s="1">
        <v>2016</v>
      </c>
      <c r="F53" s="1"/>
      <c r="G53" s="7" t="s">
        <v>121</v>
      </c>
      <c r="H53" s="1" t="s">
        <v>696</v>
      </c>
      <c r="I53" s="1"/>
      <c r="J53" s="1"/>
      <c r="K53" s="1"/>
    </row>
    <row r="54" spans="1:11" ht="15" customHeight="1">
      <c r="A54" s="1" t="s">
        <v>3</v>
      </c>
      <c r="B54" s="1">
        <v>51</v>
      </c>
      <c r="C54" s="1" t="s">
        <v>122</v>
      </c>
      <c r="D54" s="1" t="s">
        <v>123</v>
      </c>
      <c r="E54" s="1">
        <v>141000</v>
      </c>
      <c r="F54" s="18">
        <f>Table1!D13*1000</f>
        <v>141255</v>
      </c>
      <c r="G54" s="7" t="s">
        <v>124</v>
      </c>
      <c r="H54" s="1" t="s">
        <v>696</v>
      </c>
      <c r="I54" s="1"/>
      <c r="J54" s="1"/>
      <c r="K54" s="1"/>
    </row>
    <row r="55" spans="1:11" ht="15" customHeight="1">
      <c r="A55" s="1" t="s">
        <v>3</v>
      </c>
      <c r="B55" s="1">
        <v>52</v>
      </c>
      <c r="C55" s="1" t="s">
        <v>125</v>
      </c>
      <c r="D55" s="1" t="s">
        <v>126</v>
      </c>
      <c r="E55" s="1">
        <v>214000</v>
      </c>
      <c r="F55" s="18">
        <f>Table1!$D$11*1000</f>
        <v>213502</v>
      </c>
      <c r="G55" s="7" t="s">
        <v>127</v>
      </c>
      <c r="H55" s="1" t="s">
        <v>696</v>
      </c>
      <c r="I55" s="1"/>
      <c r="J55" s="1"/>
      <c r="K55" s="1"/>
    </row>
    <row r="56" spans="1:11" ht="15" customHeight="1">
      <c r="A56" s="1" t="s">
        <v>6</v>
      </c>
      <c r="B56" s="1">
        <v>53</v>
      </c>
      <c r="C56" s="1" t="s">
        <v>128</v>
      </c>
      <c r="D56" s="1" t="s">
        <v>8</v>
      </c>
      <c r="E56" s="1">
        <v>1</v>
      </c>
      <c r="F56" s="1"/>
      <c r="G56" s="7" t="s">
        <v>129</v>
      </c>
      <c r="H56" s="1" t="s">
        <v>696</v>
      </c>
      <c r="I56" s="1"/>
      <c r="J56" s="1"/>
      <c r="K56" s="1"/>
    </row>
    <row r="57" spans="1:11" ht="15" customHeight="1">
      <c r="A57" s="1" t="s">
        <v>3</v>
      </c>
      <c r="B57" s="1">
        <v>54</v>
      </c>
      <c r="C57" s="1" t="s">
        <v>130</v>
      </c>
      <c r="D57" s="1" t="s">
        <v>95</v>
      </c>
      <c r="E57" s="1">
        <v>2017</v>
      </c>
      <c r="F57" s="1"/>
      <c r="G57" s="7" t="s">
        <v>131</v>
      </c>
      <c r="H57" s="1" t="s">
        <v>696</v>
      </c>
      <c r="I57" s="1"/>
      <c r="J57" s="1"/>
      <c r="K57" s="1"/>
    </row>
    <row r="58" spans="1:11" ht="15" customHeight="1">
      <c r="A58" s="1" t="s">
        <v>3</v>
      </c>
      <c r="B58" s="1">
        <v>55</v>
      </c>
      <c r="C58" s="1" t="s">
        <v>132</v>
      </c>
      <c r="D58" s="1" t="s">
        <v>133</v>
      </c>
      <c r="E58" s="1">
        <v>1.1000000000000001</v>
      </c>
      <c r="F58" s="1"/>
      <c r="G58" s="7" t="s">
        <v>134</v>
      </c>
      <c r="H58" s="1" t="s">
        <v>716</v>
      </c>
      <c r="I58" s="1"/>
      <c r="J58" s="1"/>
      <c r="K58" s="1"/>
    </row>
    <row r="59" spans="1:11" ht="15" customHeight="1">
      <c r="A59" s="1" t="s">
        <v>3</v>
      </c>
      <c r="B59" s="1">
        <v>56</v>
      </c>
      <c r="C59" s="1" t="s">
        <v>135</v>
      </c>
      <c r="D59" s="1" t="s">
        <v>136</v>
      </c>
      <c r="E59" s="1">
        <v>238000</v>
      </c>
      <c r="F59" s="1"/>
      <c r="G59" s="7" t="s">
        <v>137</v>
      </c>
      <c r="H59" s="1" t="s">
        <v>716</v>
      </c>
      <c r="I59" s="1"/>
      <c r="J59" s="1"/>
      <c r="K59" s="1"/>
    </row>
    <row r="60" spans="1:11" ht="15" customHeight="1">
      <c r="A60" s="1" t="s">
        <v>3</v>
      </c>
      <c r="B60" s="1">
        <v>57</v>
      </c>
      <c r="C60" s="1" t="s">
        <v>138</v>
      </c>
      <c r="D60" s="1" t="s">
        <v>139</v>
      </c>
      <c r="E60" s="1">
        <v>79</v>
      </c>
      <c r="F60" s="20">
        <f>1-E59*0.000001/E58</f>
        <v>0.78363636363636369</v>
      </c>
      <c r="G60" s="7" t="s">
        <v>140</v>
      </c>
      <c r="H60" s="1" t="s">
        <v>696</v>
      </c>
      <c r="I60" s="1"/>
      <c r="J60" s="1"/>
      <c r="K60" s="1"/>
    </row>
    <row r="61" spans="1:11" ht="15" customHeight="1">
      <c r="A61" s="1" t="s">
        <v>6</v>
      </c>
      <c r="B61" s="1">
        <v>58</v>
      </c>
      <c r="C61" s="1" t="s">
        <v>141</v>
      </c>
      <c r="D61" s="1" t="s">
        <v>8</v>
      </c>
      <c r="E61" s="1">
        <v>1</v>
      </c>
      <c r="F61" s="1"/>
      <c r="G61" s="7" t="s">
        <v>142</v>
      </c>
      <c r="H61" s="1" t="s">
        <v>696</v>
      </c>
      <c r="I61" s="1"/>
      <c r="J61" s="1"/>
      <c r="K61" s="1"/>
    </row>
    <row r="62" spans="1:11" ht="15" customHeight="1">
      <c r="A62" s="1" t="s">
        <v>3</v>
      </c>
      <c r="B62" s="1">
        <v>59</v>
      </c>
      <c r="C62" s="1" t="s">
        <v>143</v>
      </c>
      <c r="D62" s="1" t="s">
        <v>11</v>
      </c>
      <c r="E62" s="1">
        <v>2000</v>
      </c>
      <c r="F62" s="1"/>
      <c r="G62" s="7" t="s">
        <v>144</v>
      </c>
      <c r="H62" s="1" t="s">
        <v>696</v>
      </c>
      <c r="I62" s="1"/>
      <c r="J62" s="1"/>
      <c r="K62" s="1"/>
    </row>
    <row r="63" spans="1:11" ht="15" customHeight="1">
      <c r="A63" s="1" t="s">
        <v>3</v>
      </c>
      <c r="B63" s="1">
        <v>60</v>
      </c>
      <c r="C63" s="1" t="s">
        <v>145</v>
      </c>
      <c r="D63" s="1" t="s">
        <v>80</v>
      </c>
      <c r="E63" s="1">
        <v>2016</v>
      </c>
      <c r="F63" s="1"/>
      <c r="G63" s="7" t="s">
        <v>146</v>
      </c>
      <c r="H63" s="1" t="s">
        <v>696</v>
      </c>
      <c r="I63" s="1"/>
      <c r="J63" s="1"/>
      <c r="K63" s="1"/>
    </row>
    <row r="64" spans="1:11" ht="15" customHeight="1">
      <c r="A64" s="1" t="s">
        <v>3</v>
      </c>
      <c r="B64" s="1">
        <v>61</v>
      </c>
      <c r="C64" s="1" t="s">
        <v>147</v>
      </c>
      <c r="D64" s="1" t="s">
        <v>20</v>
      </c>
      <c r="E64" s="1">
        <v>3</v>
      </c>
      <c r="F64" s="21">
        <f>Table1!$D$7/85</f>
        <v>3.4823529411764707</v>
      </c>
      <c r="G64" s="7" t="s">
        <v>148</v>
      </c>
      <c r="H64" s="1" t="s">
        <v>696</v>
      </c>
      <c r="I64" s="1"/>
      <c r="J64" s="1"/>
      <c r="K64" s="1"/>
    </row>
    <row r="65" spans="1:11" ht="15" customHeight="1">
      <c r="A65" s="1" t="s">
        <v>6</v>
      </c>
      <c r="B65" s="1">
        <v>62</v>
      </c>
      <c r="C65" s="1" t="s">
        <v>149</v>
      </c>
      <c r="D65" s="1" t="s">
        <v>150</v>
      </c>
      <c r="E65" s="1">
        <v>-1</v>
      </c>
      <c r="F65" s="1"/>
      <c r="G65" s="7"/>
      <c r="H65" s="1" t="s">
        <v>696</v>
      </c>
      <c r="I65" s="1"/>
      <c r="J65" s="1"/>
      <c r="K65" s="1"/>
    </row>
    <row r="66" spans="1:11" ht="15" customHeight="1">
      <c r="A66" s="1" t="s">
        <v>6</v>
      </c>
      <c r="B66" s="1">
        <v>63</v>
      </c>
      <c r="C66" s="1" t="s">
        <v>151</v>
      </c>
      <c r="D66" s="1" t="s">
        <v>41</v>
      </c>
      <c r="E66" s="1">
        <v>10</v>
      </c>
      <c r="F66" s="1"/>
      <c r="G66" s="7" t="s">
        <v>152</v>
      </c>
      <c r="H66" s="1" t="s">
        <v>696</v>
      </c>
      <c r="I66" s="1"/>
      <c r="J66" s="1"/>
      <c r="K66" s="1"/>
    </row>
    <row r="67" spans="1:11" ht="15" customHeight="1">
      <c r="A67" s="1" t="s">
        <v>3</v>
      </c>
      <c r="B67" s="1">
        <v>64</v>
      </c>
      <c r="C67" s="1" t="s">
        <v>153</v>
      </c>
      <c r="D67" s="1" t="s">
        <v>98</v>
      </c>
      <c r="E67" s="1">
        <v>1</v>
      </c>
      <c r="F67" s="1"/>
      <c r="G67" s="7" t="s">
        <v>154</v>
      </c>
      <c r="H67" s="1" t="s">
        <v>696</v>
      </c>
      <c r="I67" s="1"/>
      <c r="J67" s="1"/>
      <c r="K67" s="22" t="s">
        <v>717</v>
      </c>
    </row>
    <row r="68" spans="1:11" ht="15" customHeight="1">
      <c r="A68" s="1" t="s">
        <v>3</v>
      </c>
      <c r="B68" s="1">
        <v>65</v>
      </c>
      <c r="C68" s="1" t="s">
        <v>155</v>
      </c>
      <c r="D68" s="1" t="s">
        <v>8</v>
      </c>
      <c r="E68" s="1">
        <v>1</v>
      </c>
      <c r="F68" s="1"/>
      <c r="G68" s="7" t="s">
        <v>156</v>
      </c>
      <c r="H68" s="1" t="s">
        <v>696</v>
      </c>
      <c r="I68" s="1"/>
      <c r="J68" s="1"/>
      <c r="K68" s="1"/>
    </row>
    <row r="69" spans="1:11" ht="15" customHeight="1">
      <c r="A69" s="1" t="s">
        <v>6</v>
      </c>
      <c r="B69" s="1">
        <v>66</v>
      </c>
      <c r="C69" s="1" t="s">
        <v>157</v>
      </c>
      <c r="D69" s="1" t="s">
        <v>41</v>
      </c>
      <c r="E69" s="1">
        <v>10</v>
      </c>
      <c r="F69" s="1"/>
      <c r="G69" s="7" t="s">
        <v>158</v>
      </c>
      <c r="H69" s="1" t="s">
        <v>696</v>
      </c>
      <c r="I69" s="1"/>
      <c r="J69" s="1"/>
      <c r="K69" s="1"/>
    </row>
    <row r="70" spans="1:11" ht="15" customHeight="1">
      <c r="A70" s="1" t="s">
        <v>3</v>
      </c>
      <c r="B70" s="1">
        <v>67</v>
      </c>
      <c r="C70" s="1" t="s">
        <v>159</v>
      </c>
      <c r="D70" s="1" t="s">
        <v>8</v>
      </c>
      <c r="E70" s="1">
        <v>1</v>
      </c>
      <c r="F70" s="1"/>
      <c r="G70" s="7" t="s">
        <v>160</v>
      </c>
      <c r="H70" s="1" t="s">
        <v>696</v>
      </c>
      <c r="I70" s="1"/>
      <c r="J70" s="1"/>
      <c r="K70" s="1"/>
    </row>
    <row r="71" spans="1:11" ht="15" customHeight="1">
      <c r="A71" s="1" t="s">
        <v>6</v>
      </c>
      <c r="B71" s="1">
        <v>68</v>
      </c>
      <c r="C71" s="1" t="s">
        <v>161</v>
      </c>
      <c r="D71" s="1" t="s">
        <v>41</v>
      </c>
      <c r="E71" s="1">
        <v>10</v>
      </c>
      <c r="F71" s="1"/>
      <c r="G71" s="7" t="s">
        <v>162</v>
      </c>
      <c r="H71" s="1" t="s">
        <v>696</v>
      </c>
      <c r="I71" s="1"/>
      <c r="J71" s="1"/>
      <c r="K71" s="1"/>
    </row>
    <row r="72" spans="1:11" ht="15" customHeight="1">
      <c r="A72" s="1" t="s">
        <v>3</v>
      </c>
      <c r="B72" s="1">
        <v>69</v>
      </c>
      <c r="C72" s="1" t="s">
        <v>163</v>
      </c>
      <c r="D72" s="1" t="s">
        <v>164</v>
      </c>
      <c r="E72" s="1">
        <v>2</v>
      </c>
      <c r="F72" s="1"/>
      <c r="G72" s="7" t="s">
        <v>165</v>
      </c>
      <c r="H72" s="1" t="s">
        <v>696</v>
      </c>
      <c r="I72" s="1"/>
      <c r="J72" s="1"/>
      <c r="K72" s="1"/>
    </row>
    <row r="73" spans="1:11" ht="15" customHeight="1">
      <c r="A73" s="1" t="s">
        <v>3</v>
      </c>
      <c r="B73" s="1">
        <v>70</v>
      </c>
      <c r="C73" s="1" t="s">
        <v>166</v>
      </c>
      <c r="D73" s="1" t="s">
        <v>89</v>
      </c>
      <c r="E73" s="1">
        <v>21</v>
      </c>
      <c r="F73" s="1"/>
      <c r="G73" s="7" t="s">
        <v>167</v>
      </c>
      <c r="H73" s="1" t="s">
        <v>696</v>
      </c>
      <c r="I73" s="1"/>
      <c r="J73" s="1"/>
      <c r="K73" s="1"/>
    </row>
    <row r="74" spans="1:11" ht="15" customHeight="1">
      <c r="A74" s="1" t="s">
        <v>6</v>
      </c>
      <c r="B74" s="1">
        <v>71</v>
      </c>
      <c r="C74" s="1" t="s">
        <v>168</v>
      </c>
      <c r="D74" s="1" t="s">
        <v>169</v>
      </c>
      <c r="E74" s="1">
        <v>-2016</v>
      </c>
      <c r="F74" s="1"/>
      <c r="G74" s="7" t="s">
        <v>170</v>
      </c>
      <c r="H74" s="1" t="s">
        <v>696</v>
      </c>
      <c r="I74" s="1"/>
      <c r="J74" s="1"/>
      <c r="K74" s="1"/>
    </row>
    <row r="75" spans="1:11" ht="15" customHeight="1">
      <c r="A75" s="1" t="s">
        <v>6</v>
      </c>
      <c r="B75" s="1">
        <v>72</v>
      </c>
      <c r="C75" s="1" t="s">
        <v>171</v>
      </c>
      <c r="D75" s="1" t="s">
        <v>41</v>
      </c>
      <c r="E75" s="1">
        <v>10</v>
      </c>
      <c r="F75" s="1"/>
      <c r="G75" s="7" t="s">
        <v>172</v>
      </c>
      <c r="H75" s="1" t="s">
        <v>696</v>
      </c>
      <c r="I75" s="1"/>
      <c r="J75" s="1"/>
      <c r="K75" s="1"/>
    </row>
    <row r="76" spans="1:11" ht="15" customHeight="1">
      <c r="A76" s="1" t="s">
        <v>3</v>
      </c>
      <c r="B76" s="1">
        <v>73</v>
      </c>
      <c r="C76" s="1" t="s">
        <v>173</v>
      </c>
      <c r="D76" s="1" t="s">
        <v>48</v>
      </c>
      <c r="E76" s="1">
        <v>2019</v>
      </c>
      <c r="F76" s="1"/>
      <c r="G76" s="7" t="s">
        <v>174</v>
      </c>
      <c r="H76" s="1" t="s">
        <v>696</v>
      </c>
      <c r="I76" s="1"/>
      <c r="J76" s="1"/>
      <c r="K76" s="1"/>
    </row>
    <row r="77" spans="1:11" ht="15" customHeight="1">
      <c r="A77" s="1" t="s">
        <v>3</v>
      </c>
      <c r="B77" s="1">
        <v>74</v>
      </c>
      <c r="C77" s="1" t="s">
        <v>175</v>
      </c>
      <c r="D77" s="1" t="s">
        <v>23</v>
      </c>
      <c r="E77" s="1">
        <v>2020</v>
      </c>
      <c r="F77" s="1"/>
      <c r="G77" s="7" t="s">
        <v>176</v>
      </c>
      <c r="H77" s="1" t="s">
        <v>696</v>
      </c>
      <c r="I77" s="1"/>
      <c r="J77" s="1"/>
      <c r="K77" s="1"/>
    </row>
    <row r="78" spans="1:11" ht="15" customHeight="1">
      <c r="A78" s="1" t="s">
        <v>6</v>
      </c>
      <c r="B78" s="1">
        <v>75</v>
      </c>
      <c r="C78" s="1" t="s">
        <v>177</v>
      </c>
      <c r="D78" s="1" t="s">
        <v>41</v>
      </c>
      <c r="E78" s="1">
        <v>10</v>
      </c>
      <c r="F78" s="1"/>
      <c r="G78" s="7" t="s">
        <v>178</v>
      </c>
      <c r="H78" s="1" t="s">
        <v>696</v>
      </c>
      <c r="I78" s="1"/>
      <c r="J78" s="1"/>
      <c r="K78" s="1"/>
    </row>
    <row r="79" spans="1:11" ht="15" customHeight="1">
      <c r="A79" s="1" t="s">
        <v>3</v>
      </c>
      <c r="B79" s="1">
        <v>76</v>
      </c>
      <c r="C79" s="1" t="s">
        <v>179</v>
      </c>
      <c r="D79" s="1" t="s">
        <v>89</v>
      </c>
      <c r="E79" s="1">
        <v>21</v>
      </c>
      <c r="F79" s="1"/>
      <c r="G79" s="7" t="s">
        <v>180</v>
      </c>
      <c r="H79" s="1" t="s">
        <v>696</v>
      </c>
      <c r="I79" s="1"/>
      <c r="J79" s="1"/>
      <c r="K79" s="1"/>
    </row>
    <row r="80" spans="1:11" ht="15" customHeight="1">
      <c r="A80" s="1" t="s">
        <v>3</v>
      </c>
      <c r="B80" s="1">
        <v>77</v>
      </c>
      <c r="C80" s="1" t="s">
        <v>181</v>
      </c>
      <c r="D80" s="1" t="s">
        <v>11</v>
      </c>
      <c r="E80" s="1">
        <v>2000</v>
      </c>
      <c r="F80" s="1"/>
      <c r="G80" s="7" t="s">
        <v>182</v>
      </c>
      <c r="H80" s="1" t="s">
        <v>696</v>
      </c>
      <c r="I80" s="1"/>
      <c r="J80" s="1"/>
      <c r="K80" s="1"/>
    </row>
    <row r="81" spans="1:11" ht="15" customHeight="1">
      <c r="A81" s="1" t="s">
        <v>3</v>
      </c>
      <c r="B81" s="1">
        <v>78</v>
      </c>
      <c r="C81" s="1" t="s">
        <v>183</v>
      </c>
      <c r="D81" s="1" t="s">
        <v>80</v>
      </c>
      <c r="E81" s="1">
        <v>2016</v>
      </c>
      <c r="F81" s="1"/>
      <c r="G81" s="7" t="s">
        <v>184</v>
      </c>
      <c r="H81" s="1" t="s">
        <v>696</v>
      </c>
      <c r="I81" s="1"/>
      <c r="J81" s="1"/>
      <c r="K81" s="1"/>
    </row>
    <row r="82" spans="1:11" ht="15" customHeight="1">
      <c r="A82" s="1" t="s">
        <v>3</v>
      </c>
      <c r="B82" s="1">
        <v>79</v>
      </c>
      <c r="C82" s="1" t="s">
        <v>185</v>
      </c>
      <c r="D82" s="1" t="s">
        <v>89</v>
      </c>
      <c r="E82" s="1">
        <v>21</v>
      </c>
      <c r="F82" s="1"/>
      <c r="G82" s="7" t="s">
        <v>186</v>
      </c>
      <c r="H82" s="1" t="s">
        <v>696</v>
      </c>
      <c r="I82" s="1"/>
      <c r="J82" s="1"/>
      <c r="K82" s="1"/>
    </row>
    <row r="83" spans="1:11" ht="15" customHeight="1">
      <c r="A83" s="1" t="s">
        <v>3</v>
      </c>
      <c r="B83" s="1">
        <v>80</v>
      </c>
      <c r="C83" s="1" t="s">
        <v>187</v>
      </c>
      <c r="D83" s="1" t="s">
        <v>188</v>
      </c>
      <c r="E83" s="1">
        <v>2018</v>
      </c>
      <c r="F83" s="1"/>
      <c r="G83" s="7" t="s">
        <v>189</v>
      </c>
      <c r="H83" s="1" t="s">
        <v>696</v>
      </c>
      <c r="I83" s="1"/>
      <c r="J83" s="1"/>
      <c r="K83" s="1"/>
    </row>
    <row r="84" spans="1:11" ht="15" customHeight="1">
      <c r="A84" s="1" t="s">
        <v>3</v>
      </c>
      <c r="B84" s="1">
        <v>81</v>
      </c>
      <c r="C84" s="1" t="s">
        <v>190</v>
      </c>
      <c r="D84" s="1" t="s">
        <v>191</v>
      </c>
      <c r="E84" s="1">
        <v>200</v>
      </c>
      <c r="F84" s="1"/>
      <c r="G84" s="7" t="s">
        <v>192</v>
      </c>
      <c r="H84" s="1" t="s">
        <v>696</v>
      </c>
      <c r="I84" s="1"/>
      <c r="J84" s="1"/>
      <c r="K84" s="1"/>
    </row>
    <row r="85" spans="1:11" ht="15" customHeight="1">
      <c r="A85" s="1" t="s">
        <v>3</v>
      </c>
      <c r="B85" s="1">
        <v>82</v>
      </c>
      <c r="C85" s="1" t="s">
        <v>193</v>
      </c>
      <c r="D85" s="1" t="s">
        <v>41</v>
      </c>
      <c r="E85" s="1">
        <v>10</v>
      </c>
      <c r="F85" s="1"/>
      <c r="G85" s="7" t="s">
        <v>194</v>
      </c>
      <c r="H85" s="1" t="s">
        <v>696</v>
      </c>
      <c r="I85" s="1"/>
      <c r="J85" s="1"/>
      <c r="K85" s="1" t="s">
        <v>718</v>
      </c>
    </row>
    <row r="86" spans="1:11" ht="15" customHeight="1">
      <c r="A86" s="1" t="s">
        <v>3</v>
      </c>
      <c r="B86" s="1">
        <v>83</v>
      </c>
      <c r="C86" s="1" t="s">
        <v>195</v>
      </c>
      <c r="D86" s="1" t="s">
        <v>29</v>
      </c>
      <c r="E86" s="1">
        <v>100</v>
      </c>
      <c r="F86" s="1"/>
      <c r="G86" s="7" t="s">
        <v>196</v>
      </c>
      <c r="H86" s="1" t="s">
        <v>696</v>
      </c>
      <c r="I86" s="1"/>
      <c r="J86" s="1"/>
      <c r="K86" s="1" t="s">
        <v>718</v>
      </c>
    </row>
    <row r="87" spans="1:11" ht="15" customHeight="1">
      <c r="A87" s="1" t="s">
        <v>3</v>
      </c>
      <c r="B87" s="1">
        <v>84</v>
      </c>
      <c r="C87" s="1" t="s">
        <v>197</v>
      </c>
      <c r="D87" s="1" t="s">
        <v>8</v>
      </c>
      <c r="E87" s="1">
        <v>1</v>
      </c>
      <c r="F87" s="1"/>
      <c r="G87" s="7" t="s">
        <v>198</v>
      </c>
      <c r="H87" s="1" t="s">
        <v>696</v>
      </c>
      <c r="I87" s="1"/>
      <c r="J87" s="1"/>
      <c r="K87" s="1" t="s">
        <v>718</v>
      </c>
    </row>
    <row r="88" spans="1:11" ht="15" customHeight="1">
      <c r="A88" s="1" t="s">
        <v>3</v>
      </c>
      <c r="B88" s="1">
        <v>85</v>
      </c>
      <c r="C88" s="1" t="s">
        <v>199</v>
      </c>
      <c r="D88" s="1" t="s">
        <v>8</v>
      </c>
      <c r="E88" s="1">
        <v>1</v>
      </c>
      <c r="F88" s="1"/>
      <c r="G88" s="7" t="s">
        <v>200</v>
      </c>
      <c r="H88" s="1" t="s">
        <v>696</v>
      </c>
      <c r="I88" s="1"/>
      <c r="J88" s="1"/>
      <c r="K88" s="1"/>
    </row>
    <row r="89" spans="1:11" ht="15" customHeight="1">
      <c r="A89" s="1" t="s">
        <v>3</v>
      </c>
      <c r="B89" s="1">
        <v>86</v>
      </c>
      <c r="C89" s="1" t="s">
        <v>201</v>
      </c>
      <c r="D89" s="23" t="s">
        <v>677</v>
      </c>
      <c r="E89" s="1">
        <v>80</v>
      </c>
      <c r="F89" s="1"/>
      <c r="G89" s="7" t="s">
        <v>202</v>
      </c>
      <c r="H89" s="1" t="s">
        <v>696</v>
      </c>
      <c r="I89" s="1"/>
      <c r="J89" s="23" t="s">
        <v>720</v>
      </c>
      <c r="K89" s="23" t="s">
        <v>722</v>
      </c>
    </row>
    <row r="90" spans="1:11" ht="15" customHeight="1">
      <c r="A90" s="1" t="s">
        <v>3</v>
      </c>
      <c r="B90" s="1">
        <v>87</v>
      </c>
      <c r="C90" s="1" t="s">
        <v>203</v>
      </c>
      <c r="D90" s="1" t="s">
        <v>204</v>
      </c>
      <c r="E90" s="1">
        <v>0.3</v>
      </c>
      <c r="F90" s="1"/>
      <c r="G90" s="7" t="s">
        <v>205</v>
      </c>
      <c r="H90" s="1" t="s">
        <v>696</v>
      </c>
      <c r="I90" s="1"/>
      <c r="J90" s="1"/>
      <c r="K90" s="23" t="s">
        <v>719</v>
      </c>
    </row>
    <row r="91" spans="1:11" ht="15" customHeight="1">
      <c r="A91" s="1" t="s">
        <v>3</v>
      </c>
      <c r="B91" s="1">
        <v>88</v>
      </c>
      <c r="C91" s="1" t="s">
        <v>206</v>
      </c>
      <c r="D91" s="1" t="s">
        <v>207</v>
      </c>
      <c r="E91" s="1">
        <v>4</v>
      </c>
      <c r="F91" s="1"/>
      <c r="G91" s="7" t="s">
        <v>208</v>
      </c>
      <c r="H91" s="1" t="s">
        <v>696</v>
      </c>
      <c r="I91" s="1"/>
      <c r="J91" s="1"/>
      <c r="K91" s="1"/>
    </row>
    <row r="92" spans="1:11" ht="15" customHeight="1">
      <c r="A92" s="1" t="s">
        <v>3</v>
      </c>
      <c r="B92" s="1">
        <v>89</v>
      </c>
      <c r="C92" s="1" t="s">
        <v>209</v>
      </c>
      <c r="D92" s="1" t="s">
        <v>210</v>
      </c>
      <c r="E92" s="1">
        <v>9</v>
      </c>
      <c r="F92" s="1"/>
      <c r="G92" s="7" t="s">
        <v>211</v>
      </c>
      <c r="H92" s="1" t="s">
        <v>696</v>
      </c>
      <c r="I92" s="1"/>
      <c r="J92" s="1"/>
      <c r="K92" s="1"/>
    </row>
    <row r="93" spans="1:11" ht="15" customHeight="1">
      <c r="A93" s="1" t="s">
        <v>6</v>
      </c>
      <c r="B93" s="1">
        <v>90</v>
      </c>
      <c r="C93" s="1" t="s">
        <v>212</v>
      </c>
      <c r="D93" s="1" t="s">
        <v>8</v>
      </c>
      <c r="E93" s="1">
        <v>1</v>
      </c>
      <c r="F93" s="1"/>
      <c r="G93" s="7" t="s">
        <v>213</v>
      </c>
      <c r="H93" s="1" t="s">
        <v>696</v>
      </c>
      <c r="I93" s="1"/>
      <c r="J93" s="1"/>
      <c r="K93" s="1"/>
    </row>
    <row r="94" spans="1:11" ht="15" customHeight="1">
      <c r="A94" s="1" t="s">
        <v>3</v>
      </c>
      <c r="B94" s="1">
        <v>91</v>
      </c>
      <c r="C94" s="1" t="s">
        <v>214</v>
      </c>
      <c r="D94" s="1" t="s">
        <v>8</v>
      </c>
      <c r="E94" s="1">
        <v>1</v>
      </c>
      <c r="F94" s="1"/>
      <c r="G94" s="7" t="s">
        <v>215</v>
      </c>
      <c r="H94" s="1" t="s">
        <v>696</v>
      </c>
      <c r="I94" s="1"/>
      <c r="J94" s="1"/>
      <c r="K94" s="1"/>
    </row>
    <row r="95" spans="1:11" ht="15" customHeight="1">
      <c r="A95" s="1" t="s">
        <v>6</v>
      </c>
      <c r="B95" s="1">
        <v>92</v>
      </c>
      <c r="C95" s="1" t="s">
        <v>216</v>
      </c>
      <c r="D95" s="1" t="s">
        <v>41</v>
      </c>
      <c r="E95" s="1">
        <v>10</v>
      </c>
      <c r="F95" s="1"/>
      <c r="G95" s="7" t="s">
        <v>217</v>
      </c>
      <c r="H95" s="1" t="s">
        <v>696</v>
      </c>
      <c r="I95" s="1"/>
      <c r="J95" s="1"/>
      <c r="K95" s="1"/>
    </row>
    <row r="96" spans="1:11" ht="15" customHeight="1">
      <c r="A96" s="1" t="s">
        <v>3</v>
      </c>
      <c r="B96" s="1">
        <v>93</v>
      </c>
      <c r="C96" s="1" t="s">
        <v>218</v>
      </c>
      <c r="D96" s="1" t="s">
        <v>188</v>
      </c>
      <c r="E96" s="1">
        <v>2018</v>
      </c>
      <c r="F96" s="1"/>
      <c r="G96" s="7" t="s">
        <v>219</v>
      </c>
      <c r="H96" s="1" t="s">
        <v>696</v>
      </c>
      <c r="I96" s="1"/>
      <c r="J96" s="1"/>
      <c r="K96" s="1"/>
    </row>
    <row r="97" spans="1:11" ht="15" customHeight="1">
      <c r="A97" s="1" t="s">
        <v>3</v>
      </c>
      <c r="B97" s="1">
        <v>94</v>
      </c>
      <c r="C97" s="1" t="s">
        <v>220</v>
      </c>
      <c r="D97" s="1" t="s">
        <v>95</v>
      </c>
      <c r="E97" s="1">
        <v>2017</v>
      </c>
      <c r="F97" s="1"/>
      <c r="G97" s="7" t="s">
        <v>221</v>
      </c>
      <c r="H97" s="1" t="s">
        <v>696</v>
      </c>
      <c r="I97" s="1"/>
      <c r="J97" s="1"/>
      <c r="K97" s="1"/>
    </row>
    <row r="98" spans="1:11" ht="15" customHeight="1">
      <c r="A98" s="1" t="s">
        <v>3</v>
      </c>
      <c r="B98" s="1">
        <v>95</v>
      </c>
      <c r="C98" s="1" t="s">
        <v>222</v>
      </c>
      <c r="D98" s="1" t="s">
        <v>188</v>
      </c>
      <c r="E98" s="1">
        <v>2018</v>
      </c>
      <c r="F98" s="1"/>
      <c r="G98" s="7" t="s">
        <v>223</v>
      </c>
      <c r="H98" s="1" t="s">
        <v>696</v>
      </c>
      <c r="I98" s="1"/>
      <c r="J98" s="1"/>
      <c r="K98" s="1"/>
    </row>
    <row r="99" spans="1:11" ht="15" customHeight="1">
      <c r="A99" s="1" t="s">
        <v>6</v>
      </c>
      <c r="B99" s="1">
        <v>96</v>
      </c>
      <c r="C99" s="1" t="s">
        <v>224</v>
      </c>
      <c r="D99" s="1" t="s">
        <v>8</v>
      </c>
      <c r="E99" s="1">
        <v>1</v>
      </c>
      <c r="F99" s="1"/>
      <c r="G99" s="7" t="s">
        <v>225</v>
      </c>
      <c r="H99" s="1" t="s">
        <v>696</v>
      </c>
      <c r="I99" s="1"/>
      <c r="J99" s="1"/>
      <c r="K99" s="1"/>
    </row>
    <row r="100" spans="1:11" ht="15" customHeight="1">
      <c r="A100" s="1" t="s">
        <v>3</v>
      </c>
      <c r="B100" s="1">
        <v>97</v>
      </c>
      <c r="C100" s="1" t="s">
        <v>226</v>
      </c>
      <c r="D100" s="1" t="s">
        <v>23</v>
      </c>
      <c r="E100" s="1">
        <v>2020</v>
      </c>
      <c r="F100" s="1"/>
      <c r="G100" s="7" t="s">
        <v>227</v>
      </c>
      <c r="H100" s="1" t="s">
        <v>696</v>
      </c>
      <c r="I100" s="1"/>
      <c r="J100" s="1"/>
      <c r="K100" s="1"/>
    </row>
    <row r="101" spans="1:11" ht="15" customHeight="1">
      <c r="A101" s="1" t="s">
        <v>6</v>
      </c>
      <c r="B101" s="1">
        <v>98</v>
      </c>
      <c r="C101" s="1" t="s">
        <v>228</v>
      </c>
      <c r="D101" s="1" t="s">
        <v>8</v>
      </c>
      <c r="E101" s="1">
        <v>1</v>
      </c>
      <c r="F101" s="1"/>
      <c r="G101" s="7" t="s">
        <v>229</v>
      </c>
      <c r="H101" s="1" t="s">
        <v>696</v>
      </c>
      <c r="I101" s="1"/>
      <c r="J101" s="1"/>
      <c r="K101" s="1"/>
    </row>
    <row r="102" spans="1:11" ht="15" customHeight="1">
      <c r="A102" s="1" t="s">
        <v>230</v>
      </c>
      <c r="B102" s="1">
        <v>99</v>
      </c>
      <c r="C102" s="1" t="s">
        <v>231</v>
      </c>
      <c r="D102" s="1" t="s">
        <v>98</v>
      </c>
      <c r="E102" s="1">
        <v>1</v>
      </c>
      <c r="F102" s="1"/>
      <c r="G102" s="7" t="s">
        <v>232</v>
      </c>
      <c r="H102" s="1" t="s">
        <v>696</v>
      </c>
      <c r="I102" s="1"/>
      <c r="J102" s="1"/>
      <c r="K102" s="1"/>
    </row>
    <row r="103" spans="1:11" ht="15" customHeight="1">
      <c r="A103" s="1" t="s">
        <v>6</v>
      </c>
      <c r="B103" s="1">
        <v>100</v>
      </c>
      <c r="C103" s="1" t="s">
        <v>233</v>
      </c>
      <c r="D103" s="1" t="s">
        <v>8</v>
      </c>
      <c r="E103" s="1">
        <v>1</v>
      </c>
      <c r="F103" s="1"/>
      <c r="G103" s="7" t="s">
        <v>234</v>
      </c>
      <c r="H103" s="1" t="s">
        <v>696</v>
      </c>
      <c r="I103" s="1"/>
      <c r="J103" s="1"/>
      <c r="K103" s="1"/>
    </row>
    <row r="104" spans="1:11" ht="15" customHeight="1">
      <c r="A104" s="1" t="s">
        <v>6</v>
      </c>
      <c r="B104" s="1">
        <v>101</v>
      </c>
      <c r="C104" s="1" t="s">
        <v>235</v>
      </c>
      <c r="D104" s="1" t="s">
        <v>41</v>
      </c>
      <c r="E104" s="1">
        <v>10</v>
      </c>
      <c r="F104" s="1"/>
      <c r="G104" s="7" t="s">
        <v>236</v>
      </c>
      <c r="H104" s="1" t="s">
        <v>696</v>
      </c>
      <c r="I104" s="1"/>
      <c r="J104" s="1"/>
      <c r="K104" s="1"/>
    </row>
    <row r="105" spans="1:11" ht="15" customHeight="1">
      <c r="A105" s="1" t="s">
        <v>109</v>
      </c>
      <c r="B105" s="1">
        <v>102</v>
      </c>
      <c r="C105" s="1" t="s">
        <v>237</v>
      </c>
      <c r="D105" s="1" t="s">
        <v>98</v>
      </c>
      <c r="E105" s="1">
        <v>1</v>
      </c>
      <c r="F105" s="1"/>
      <c r="G105" s="7" t="s">
        <v>238</v>
      </c>
      <c r="H105" s="1" t="s">
        <v>696</v>
      </c>
      <c r="I105" s="1"/>
      <c r="J105" s="1"/>
      <c r="K105" s="1"/>
    </row>
    <row r="106" spans="1:11" ht="15" customHeight="1">
      <c r="A106" s="1" t="s">
        <v>3</v>
      </c>
      <c r="B106" s="1">
        <v>103</v>
      </c>
      <c r="C106" s="1" t="s">
        <v>239</v>
      </c>
      <c r="D106" s="1" t="s">
        <v>89</v>
      </c>
      <c r="E106" s="1">
        <v>21</v>
      </c>
      <c r="F106" s="1"/>
      <c r="G106" s="7" t="s">
        <v>240</v>
      </c>
      <c r="H106" s="1" t="s">
        <v>696</v>
      </c>
      <c r="I106" s="1"/>
      <c r="J106" s="1"/>
      <c r="K106" s="1"/>
    </row>
    <row r="107" spans="1:11" ht="15" customHeight="1">
      <c r="A107" s="1" t="s">
        <v>3</v>
      </c>
      <c r="B107" s="1">
        <v>104</v>
      </c>
      <c r="C107" s="1" t="s">
        <v>241</v>
      </c>
      <c r="D107" s="1" t="s">
        <v>11</v>
      </c>
      <c r="E107" s="1">
        <v>2000</v>
      </c>
      <c r="F107" s="1"/>
      <c r="G107" s="7" t="s">
        <v>242</v>
      </c>
      <c r="H107" s="1" t="s">
        <v>696</v>
      </c>
      <c r="I107" s="1"/>
      <c r="J107" s="1"/>
      <c r="K107" s="1"/>
    </row>
    <row r="108" spans="1:11" ht="15" customHeight="1">
      <c r="A108" s="1" t="s">
        <v>3</v>
      </c>
      <c r="B108" s="1">
        <v>105</v>
      </c>
      <c r="C108" s="1" t="s">
        <v>243</v>
      </c>
      <c r="D108" s="1" t="s">
        <v>244</v>
      </c>
      <c r="E108" s="1">
        <v>-16</v>
      </c>
      <c r="F108" s="1"/>
      <c r="G108" s="7" t="s">
        <v>245</v>
      </c>
      <c r="H108" s="1" t="s">
        <v>696</v>
      </c>
      <c r="I108" s="1"/>
      <c r="J108" s="1"/>
      <c r="K108" s="1"/>
    </row>
    <row r="109" spans="1:11" ht="15" customHeight="1">
      <c r="A109" s="1" t="s">
        <v>3</v>
      </c>
      <c r="B109" s="1">
        <v>106</v>
      </c>
      <c r="C109" s="1" t="s">
        <v>246</v>
      </c>
      <c r="D109" s="1" t="s">
        <v>247</v>
      </c>
      <c r="E109" s="1">
        <v>276</v>
      </c>
      <c r="F109" s="1"/>
      <c r="G109" s="7" t="s">
        <v>248</v>
      </c>
      <c r="H109" s="1" t="s">
        <v>696</v>
      </c>
      <c r="I109" s="1"/>
      <c r="J109" s="1"/>
      <c r="K109" s="1" t="s">
        <v>718</v>
      </c>
    </row>
    <row r="110" spans="1:11" ht="15" customHeight="1">
      <c r="A110" s="1" t="s">
        <v>0</v>
      </c>
      <c r="B110" s="1">
        <v>107</v>
      </c>
      <c r="C110" s="1"/>
      <c r="D110" s="1" t="s">
        <v>249</v>
      </c>
      <c r="E110" s="1">
        <v>7</v>
      </c>
      <c r="F110" s="1"/>
      <c r="G110" s="7" t="s">
        <v>250</v>
      </c>
      <c r="H110" s="1" t="s">
        <v>696</v>
      </c>
      <c r="I110" s="1"/>
      <c r="J110" s="1"/>
      <c r="K110" s="1"/>
    </row>
    <row r="111" spans="1:11" ht="15" customHeight="1">
      <c r="A111" s="1" t="s">
        <v>3</v>
      </c>
      <c r="B111" s="1">
        <v>108</v>
      </c>
      <c r="C111" s="1" t="s">
        <v>251</v>
      </c>
      <c r="D111" s="1" t="s">
        <v>210</v>
      </c>
      <c r="E111" s="1">
        <v>9</v>
      </c>
      <c r="F111" s="20">
        <f>Table1!$E$23</f>
        <v>0.79329354806786079</v>
      </c>
      <c r="G111" s="7" t="s">
        <v>252</v>
      </c>
      <c r="H111" s="1" t="s">
        <v>696</v>
      </c>
      <c r="I111" s="1"/>
      <c r="J111" s="1"/>
      <c r="K111" s="1"/>
    </row>
    <row r="112" spans="1:11" ht="15" customHeight="1">
      <c r="A112" s="1" t="s">
        <v>6</v>
      </c>
      <c r="B112" s="1">
        <v>109</v>
      </c>
      <c r="C112" s="1" t="s">
        <v>253</v>
      </c>
      <c r="D112" s="1" t="s">
        <v>8</v>
      </c>
      <c r="E112" s="1">
        <v>1</v>
      </c>
      <c r="F112" s="1"/>
      <c r="G112" s="7" t="s">
        <v>254</v>
      </c>
      <c r="H112" s="1" t="s">
        <v>696</v>
      </c>
      <c r="I112" s="1"/>
      <c r="J112" s="1"/>
      <c r="K112" s="1"/>
    </row>
    <row r="113" spans="1:11" ht="15" customHeight="1">
      <c r="A113" s="1" t="s">
        <v>3</v>
      </c>
      <c r="B113" s="1">
        <v>110</v>
      </c>
      <c r="C113" s="1" t="s">
        <v>255</v>
      </c>
      <c r="D113" s="1" t="s">
        <v>13</v>
      </c>
      <c r="E113" s="1"/>
      <c r="F113" s="20">
        <f>Table1!$E$22</f>
        <v>0.33092913181504718</v>
      </c>
      <c r="G113" s="7" t="s">
        <v>256</v>
      </c>
      <c r="H113" s="1" t="s">
        <v>696</v>
      </c>
      <c r="I113" s="1"/>
      <c r="J113" s="1"/>
      <c r="K113" s="1"/>
    </row>
    <row r="114" spans="1:11" ht="15" customHeight="1">
      <c r="A114" s="1" t="s">
        <v>109</v>
      </c>
      <c r="B114" s="1">
        <v>111</v>
      </c>
      <c r="C114" s="1" t="s">
        <v>257</v>
      </c>
      <c r="D114" s="1" t="s">
        <v>98</v>
      </c>
      <c r="E114" s="1">
        <v>1</v>
      </c>
      <c r="F114" s="1"/>
      <c r="G114" s="7" t="s">
        <v>83</v>
      </c>
      <c r="H114" s="1" t="s">
        <v>696</v>
      </c>
      <c r="I114" s="1"/>
      <c r="J114" s="1"/>
      <c r="K114" s="1"/>
    </row>
    <row r="115" spans="1:11" ht="15" customHeight="1">
      <c r="A115" s="1" t="s">
        <v>3</v>
      </c>
      <c r="B115" s="1">
        <v>112</v>
      </c>
      <c r="C115" s="1" t="s">
        <v>97</v>
      </c>
      <c r="D115" s="1" t="s">
        <v>164</v>
      </c>
      <c r="E115" s="1">
        <v>2</v>
      </c>
      <c r="F115" s="1"/>
      <c r="G115" s="7" t="s">
        <v>258</v>
      </c>
      <c r="H115" s="1" t="s">
        <v>696</v>
      </c>
      <c r="I115" s="1"/>
      <c r="J115" s="1"/>
      <c r="K115" s="1"/>
    </row>
    <row r="116" spans="1:11" ht="15" customHeight="1">
      <c r="A116" s="1" t="s">
        <v>3</v>
      </c>
      <c r="B116" s="1">
        <v>113</v>
      </c>
      <c r="C116" s="1" t="s">
        <v>45</v>
      </c>
      <c r="D116" s="1" t="s">
        <v>62</v>
      </c>
      <c r="E116" s="1">
        <v>2012</v>
      </c>
      <c r="F116" s="1"/>
      <c r="G116" s="7" t="s">
        <v>259</v>
      </c>
      <c r="H116" s="1" t="s">
        <v>696</v>
      </c>
      <c r="I116" s="1"/>
      <c r="J116" s="1"/>
      <c r="K116" s="1" t="s">
        <v>721</v>
      </c>
    </row>
    <row r="117" spans="1:11" ht="15" customHeight="1">
      <c r="A117" s="1" t="s">
        <v>6</v>
      </c>
      <c r="B117" s="1">
        <v>114</v>
      </c>
      <c r="C117" s="1" t="s">
        <v>260</v>
      </c>
      <c r="D117" s="1" t="s">
        <v>8</v>
      </c>
      <c r="E117" s="1">
        <v>1</v>
      </c>
      <c r="F117" s="1"/>
      <c r="G117" s="7" t="s">
        <v>261</v>
      </c>
      <c r="H117" s="1" t="s">
        <v>696</v>
      </c>
      <c r="I117" s="1"/>
      <c r="J117" s="1"/>
      <c r="K117" s="1"/>
    </row>
    <row r="118" spans="1:11" ht="15" customHeight="1">
      <c r="A118" s="1" t="s">
        <v>3</v>
      </c>
      <c r="B118" s="1">
        <v>115</v>
      </c>
      <c r="C118" s="1" t="s">
        <v>262</v>
      </c>
      <c r="D118" s="1" t="s">
        <v>263</v>
      </c>
      <c r="E118" s="1">
        <v>53838</v>
      </c>
      <c r="F118" s="1"/>
      <c r="G118" s="7" t="s">
        <v>264</v>
      </c>
      <c r="H118" s="1" t="s">
        <v>696</v>
      </c>
      <c r="I118" s="1"/>
      <c r="J118" s="1"/>
      <c r="K118" s="1" t="s">
        <v>723</v>
      </c>
    </row>
    <row r="119" spans="1:11" ht="15" customHeight="1">
      <c r="A119" s="1" t="s">
        <v>3</v>
      </c>
      <c r="B119" s="1">
        <v>116</v>
      </c>
      <c r="C119" s="1" t="s">
        <v>265</v>
      </c>
      <c r="D119" s="1" t="s">
        <v>266</v>
      </c>
      <c r="E119" s="1">
        <v>2001</v>
      </c>
      <c r="F119" s="1"/>
      <c r="G119" s="7" t="s">
        <v>267</v>
      </c>
      <c r="H119" s="1" t="s">
        <v>696</v>
      </c>
      <c r="I119" s="1"/>
      <c r="J119" s="1"/>
      <c r="K119" s="1" t="s">
        <v>723</v>
      </c>
    </row>
    <row r="120" spans="1:11" ht="15" customHeight="1">
      <c r="A120" s="1" t="s">
        <v>3</v>
      </c>
      <c r="B120" s="1">
        <v>117</v>
      </c>
      <c r="C120" s="1" t="s">
        <v>268</v>
      </c>
      <c r="D120" s="1" t="s">
        <v>269</v>
      </c>
      <c r="E120" s="1">
        <v>2014</v>
      </c>
      <c r="F120" s="1"/>
      <c r="G120" s="7" t="s">
        <v>270</v>
      </c>
      <c r="H120" s="1" t="s">
        <v>696</v>
      </c>
      <c r="I120" s="1"/>
      <c r="J120" s="1"/>
      <c r="K120" s="1" t="s">
        <v>723</v>
      </c>
    </row>
    <row r="121" spans="1:11" ht="15" customHeight="1">
      <c r="A121" s="1" t="s">
        <v>3</v>
      </c>
      <c r="B121" s="1">
        <v>118</v>
      </c>
      <c r="C121" s="1" t="s">
        <v>271</v>
      </c>
      <c r="D121" s="1" t="s">
        <v>272</v>
      </c>
      <c r="E121" s="1">
        <v>246</v>
      </c>
      <c r="F121" s="1"/>
      <c r="G121" s="7" t="s">
        <v>273</v>
      </c>
      <c r="H121" s="1" t="s">
        <v>696</v>
      </c>
      <c r="I121" s="1"/>
      <c r="J121" s="1"/>
      <c r="K121" s="1" t="s">
        <v>723</v>
      </c>
    </row>
    <row r="122" spans="1:11" ht="15" customHeight="1">
      <c r="A122" s="1" t="s">
        <v>3</v>
      </c>
      <c r="B122" s="1">
        <v>119</v>
      </c>
      <c r="C122" s="1" t="s">
        <v>274</v>
      </c>
      <c r="D122" s="1" t="s">
        <v>8</v>
      </c>
      <c r="E122" s="1">
        <v>1</v>
      </c>
      <c r="F122" s="1"/>
      <c r="G122" s="7" t="s">
        <v>275</v>
      </c>
      <c r="H122" s="1" t="s">
        <v>696</v>
      </c>
      <c r="I122" s="1"/>
      <c r="J122" s="1"/>
      <c r="K122" s="1" t="s">
        <v>723</v>
      </c>
    </row>
    <row r="123" spans="1:11" ht="15" customHeight="1">
      <c r="A123" s="1" t="s">
        <v>3</v>
      </c>
      <c r="B123" s="1">
        <v>120</v>
      </c>
      <c r="C123" s="1" t="s">
        <v>276</v>
      </c>
      <c r="D123" s="1" t="s">
        <v>277</v>
      </c>
      <c r="E123" s="1">
        <v>160</v>
      </c>
      <c r="F123" s="1"/>
      <c r="G123" s="7" t="s">
        <v>278</v>
      </c>
      <c r="H123" s="1" t="s">
        <v>696</v>
      </c>
      <c r="I123" s="1"/>
      <c r="J123" s="1"/>
      <c r="K123" s="1" t="s">
        <v>723</v>
      </c>
    </row>
    <row r="124" spans="1:11" ht="15" customHeight="1">
      <c r="A124" s="1" t="s">
        <v>3</v>
      </c>
      <c r="B124" s="1">
        <v>121</v>
      </c>
      <c r="C124" s="1" t="s">
        <v>279</v>
      </c>
      <c r="D124" s="1" t="s">
        <v>280</v>
      </c>
      <c r="E124" s="1">
        <v>2007</v>
      </c>
      <c r="F124" s="1"/>
      <c r="G124" s="7" t="s">
        <v>281</v>
      </c>
      <c r="H124" s="1" t="s">
        <v>696</v>
      </c>
      <c r="I124" s="1"/>
      <c r="J124" s="1"/>
      <c r="K124" s="22" t="s">
        <v>724</v>
      </c>
    </row>
    <row r="125" spans="1:11" ht="15" customHeight="1">
      <c r="A125" s="1" t="s">
        <v>3</v>
      </c>
      <c r="B125" s="1">
        <v>122</v>
      </c>
      <c r="C125" s="1" t="s">
        <v>282</v>
      </c>
      <c r="D125" s="1" t="s">
        <v>80</v>
      </c>
      <c r="E125" s="1">
        <v>2016</v>
      </c>
      <c r="F125" s="1"/>
      <c r="G125" s="7" t="s">
        <v>283</v>
      </c>
      <c r="H125" s="1" t="s">
        <v>696</v>
      </c>
      <c r="I125" s="1"/>
      <c r="J125" s="1"/>
      <c r="K125" s="22" t="s">
        <v>724</v>
      </c>
    </row>
    <row r="126" spans="1:11" ht="15" customHeight="1">
      <c r="A126" s="1" t="s">
        <v>3</v>
      </c>
      <c r="B126" s="1">
        <v>123</v>
      </c>
      <c r="C126" s="1" t="s">
        <v>284</v>
      </c>
      <c r="D126" s="1" t="s">
        <v>285</v>
      </c>
      <c r="E126" s="1">
        <v>137</v>
      </c>
      <c r="F126" s="1"/>
      <c r="G126" s="7" t="s">
        <v>286</v>
      </c>
      <c r="H126" s="1" t="s">
        <v>696</v>
      </c>
      <c r="I126" s="1"/>
      <c r="J126" s="1"/>
      <c r="K126" s="22" t="s">
        <v>724</v>
      </c>
    </row>
    <row r="127" spans="1:11" ht="15" customHeight="1">
      <c r="A127" s="1" t="s">
        <v>3</v>
      </c>
      <c r="B127" s="1">
        <v>124</v>
      </c>
      <c r="C127" s="1" t="s">
        <v>287</v>
      </c>
      <c r="D127" s="1" t="s">
        <v>288</v>
      </c>
      <c r="E127" s="1">
        <v>36255</v>
      </c>
      <c r="F127" s="1"/>
      <c r="G127" s="7" t="s">
        <v>289</v>
      </c>
      <c r="H127" s="1" t="s">
        <v>696</v>
      </c>
      <c r="I127" s="1"/>
      <c r="J127" s="1"/>
      <c r="K127" s="22" t="s">
        <v>724</v>
      </c>
    </row>
    <row r="128" spans="1:11" ht="15" customHeight="1">
      <c r="A128" s="1" t="s">
        <v>3</v>
      </c>
      <c r="B128" s="1">
        <v>125</v>
      </c>
      <c r="C128" s="1" t="s">
        <v>290</v>
      </c>
      <c r="D128" s="1" t="s">
        <v>291</v>
      </c>
      <c r="E128" s="1">
        <v>0.4</v>
      </c>
      <c r="F128" s="24">
        <f>E126/E127</f>
        <v>3.7787891325334437E-3</v>
      </c>
      <c r="G128" s="7" t="s">
        <v>292</v>
      </c>
      <c r="H128" s="1" t="s">
        <v>696</v>
      </c>
      <c r="I128" s="1"/>
      <c r="J128" s="1"/>
      <c r="K128" s="22" t="s">
        <v>724</v>
      </c>
    </row>
    <row r="129" spans="1:11" ht="15" customHeight="1">
      <c r="A129" s="1" t="s">
        <v>6</v>
      </c>
      <c r="B129" s="1">
        <v>126</v>
      </c>
      <c r="C129" s="1" t="s">
        <v>293</v>
      </c>
      <c r="D129" s="1" t="s">
        <v>41</v>
      </c>
      <c r="E129" s="1">
        <v>10</v>
      </c>
      <c r="F129" s="1"/>
      <c r="G129" s="7" t="s">
        <v>294</v>
      </c>
      <c r="H129" s="1" t="s">
        <v>696</v>
      </c>
      <c r="I129" s="1"/>
      <c r="J129" s="1"/>
      <c r="K129" s="1"/>
    </row>
    <row r="130" spans="1:11" ht="15" customHeight="1">
      <c r="A130" s="1" t="s">
        <v>3</v>
      </c>
      <c r="B130" s="1">
        <v>127</v>
      </c>
      <c r="C130" s="1" t="s">
        <v>295</v>
      </c>
      <c r="D130" s="1" t="s">
        <v>296</v>
      </c>
      <c r="E130" s="1">
        <v>20</v>
      </c>
      <c r="F130" s="1"/>
      <c r="G130" s="7" t="s">
        <v>297</v>
      </c>
      <c r="H130" s="1" t="s">
        <v>696</v>
      </c>
      <c r="I130" s="1"/>
      <c r="J130" s="1"/>
      <c r="K130" s="1" t="s">
        <v>725</v>
      </c>
    </row>
    <row r="131" spans="1:11" ht="15" customHeight="1">
      <c r="A131" s="1" t="s">
        <v>3</v>
      </c>
      <c r="B131" s="1">
        <v>128</v>
      </c>
      <c r="C131" s="1" t="s">
        <v>298</v>
      </c>
      <c r="D131" s="1" t="s">
        <v>48</v>
      </c>
      <c r="E131" s="1">
        <v>2019</v>
      </c>
      <c r="F131" s="1"/>
      <c r="G131" s="7" t="s">
        <v>83</v>
      </c>
      <c r="H131" s="1" t="s">
        <v>696</v>
      </c>
      <c r="I131" s="1"/>
      <c r="J131" s="1"/>
      <c r="K131" s="1"/>
    </row>
    <row r="132" spans="1:11" ht="15" customHeight="1">
      <c r="A132" s="1" t="s">
        <v>3</v>
      </c>
      <c r="B132" s="1">
        <v>129</v>
      </c>
      <c r="C132" s="1" t="s">
        <v>299</v>
      </c>
      <c r="D132" s="1" t="s">
        <v>8</v>
      </c>
      <c r="E132" s="1">
        <v>1</v>
      </c>
      <c r="F132" s="1"/>
      <c r="G132" s="7" t="s">
        <v>300</v>
      </c>
      <c r="H132" s="1" t="s">
        <v>696</v>
      </c>
      <c r="I132" s="1"/>
      <c r="J132" s="1"/>
      <c r="K132" s="1"/>
    </row>
    <row r="133" spans="1:11" ht="15" customHeight="1">
      <c r="A133" s="1" t="s">
        <v>6</v>
      </c>
      <c r="B133" s="1">
        <v>130</v>
      </c>
      <c r="C133" s="1" t="s">
        <v>301</v>
      </c>
      <c r="D133" s="1" t="s">
        <v>41</v>
      </c>
      <c r="E133" s="1">
        <v>10</v>
      </c>
      <c r="F133" s="1"/>
      <c r="G133" s="7" t="s">
        <v>302</v>
      </c>
      <c r="H133" s="1" t="s">
        <v>696</v>
      </c>
      <c r="I133" s="1"/>
      <c r="J133" s="1"/>
      <c r="K133" s="22" t="s">
        <v>726</v>
      </c>
    </row>
    <row r="134" spans="1:11" ht="15" customHeight="1">
      <c r="A134" s="1" t="s">
        <v>6</v>
      </c>
      <c r="B134" s="1">
        <v>131</v>
      </c>
      <c r="C134" s="1" t="s">
        <v>303</v>
      </c>
      <c r="D134" s="1" t="s">
        <v>304</v>
      </c>
      <c r="E134" s="1">
        <v>-94</v>
      </c>
      <c r="F134" s="1"/>
      <c r="G134" s="7" t="s">
        <v>305</v>
      </c>
      <c r="H134" s="1" t="s">
        <v>696</v>
      </c>
      <c r="I134" s="1"/>
      <c r="J134" s="1"/>
      <c r="K134" s="1"/>
    </row>
    <row r="135" spans="1:11" ht="15" customHeight="1">
      <c r="A135" s="1" t="s">
        <v>3</v>
      </c>
      <c r="B135" s="1">
        <v>132</v>
      </c>
      <c r="C135" s="1" t="s">
        <v>306</v>
      </c>
      <c r="D135" s="1" t="s">
        <v>48</v>
      </c>
      <c r="E135" s="1">
        <v>2019</v>
      </c>
      <c r="F135" s="1"/>
      <c r="G135" s="7" t="s">
        <v>307</v>
      </c>
      <c r="H135" s="1" t="s">
        <v>696</v>
      </c>
      <c r="I135" s="1"/>
      <c r="J135" s="1"/>
      <c r="K135" s="1"/>
    </row>
    <row r="136" spans="1:11" ht="15" customHeight="1">
      <c r="A136" s="1" t="s">
        <v>3</v>
      </c>
      <c r="B136" s="1">
        <v>133</v>
      </c>
      <c r="C136" s="1" t="s">
        <v>308</v>
      </c>
      <c r="D136" s="1" t="s">
        <v>309</v>
      </c>
      <c r="E136" s="1">
        <v>2013</v>
      </c>
      <c r="F136" s="1"/>
      <c r="G136" s="7" t="s">
        <v>310</v>
      </c>
      <c r="H136" s="1" t="s">
        <v>696</v>
      </c>
      <c r="I136" s="1"/>
      <c r="J136" s="1"/>
      <c r="K136" s="1"/>
    </row>
    <row r="137" spans="1:11" ht="15" customHeight="1">
      <c r="A137" s="1" t="s">
        <v>3</v>
      </c>
      <c r="B137" s="1">
        <v>134</v>
      </c>
      <c r="C137" s="1" t="s">
        <v>311</v>
      </c>
      <c r="D137" s="1" t="s">
        <v>312</v>
      </c>
      <c r="E137" s="1">
        <v>-17</v>
      </c>
      <c r="F137" s="1"/>
      <c r="G137" s="7" t="s">
        <v>313</v>
      </c>
      <c r="H137" s="1" t="s">
        <v>696</v>
      </c>
      <c r="I137" s="1"/>
      <c r="J137" s="1"/>
      <c r="K137" s="1"/>
    </row>
    <row r="138" spans="1:11" ht="15" customHeight="1">
      <c r="A138" s="1" t="s">
        <v>3</v>
      </c>
      <c r="B138" s="1">
        <v>135</v>
      </c>
      <c r="C138" s="1" t="s">
        <v>314</v>
      </c>
      <c r="D138" s="1" t="s">
        <v>80</v>
      </c>
      <c r="E138" s="1">
        <v>2016</v>
      </c>
      <c r="F138" s="1"/>
      <c r="G138" s="7" t="s">
        <v>315</v>
      </c>
      <c r="H138" s="1" t="s">
        <v>696</v>
      </c>
      <c r="I138" s="1"/>
      <c r="J138" s="1"/>
      <c r="K138" s="1"/>
    </row>
    <row r="139" spans="1:11" ht="15" customHeight="1">
      <c r="A139" s="1" t="s">
        <v>3</v>
      </c>
      <c r="B139" s="1">
        <v>136</v>
      </c>
      <c r="C139" s="1" t="s">
        <v>316</v>
      </c>
      <c r="D139" s="1" t="s">
        <v>269</v>
      </c>
      <c r="E139" s="1">
        <v>2014</v>
      </c>
      <c r="F139" s="1"/>
      <c r="G139" s="7" t="s">
        <v>317</v>
      </c>
      <c r="H139" s="1" t="s">
        <v>696</v>
      </c>
      <c r="I139" s="1"/>
      <c r="J139" s="1"/>
      <c r="K139" s="1"/>
    </row>
    <row r="140" spans="1:11" ht="15" customHeight="1">
      <c r="A140" s="1" t="s">
        <v>6</v>
      </c>
      <c r="B140" s="1">
        <v>137</v>
      </c>
      <c r="C140" s="1" t="s">
        <v>318</v>
      </c>
      <c r="D140" s="1" t="s">
        <v>8</v>
      </c>
      <c r="E140" s="1">
        <v>1</v>
      </c>
      <c r="F140" s="1"/>
      <c r="G140" s="7" t="s">
        <v>319</v>
      </c>
      <c r="H140" s="1" t="s">
        <v>696</v>
      </c>
      <c r="I140" s="1"/>
      <c r="J140" s="1"/>
      <c r="K140" s="1"/>
    </row>
    <row r="141" spans="1:11" ht="15" customHeight="1">
      <c r="A141" s="1" t="s">
        <v>3</v>
      </c>
      <c r="B141" s="1">
        <v>138</v>
      </c>
      <c r="C141" s="1" t="s">
        <v>84</v>
      </c>
      <c r="D141" s="1" t="s">
        <v>23</v>
      </c>
      <c r="E141" s="1">
        <v>2020</v>
      </c>
      <c r="F141" s="1"/>
      <c r="G141" s="7" t="s">
        <v>320</v>
      </c>
      <c r="H141" s="1" t="s">
        <v>696</v>
      </c>
      <c r="I141" s="1"/>
      <c r="J141" s="1"/>
      <c r="K141" s="1"/>
    </row>
    <row r="142" spans="1:11" ht="15" customHeight="1">
      <c r="A142" s="1" t="s">
        <v>3</v>
      </c>
      <c r="B142" s="1">
        <v>139</v>
      </c>
      <c r="C142" s="1" t="s">
        <v>321</v>
      </c>
      <c r="D142" s="1" t="s">
        <v>64</v>
      </c>
      <c r="E142" s="1">
        <v>2</v>
      </c>
      <c r="F142" s="1"/>
      <c r="G142" s="7" t="s">
        <v>322</v>
      </c>
      <c r="H142" s="1" t="s">
        <v>696</v>
      </c>
      <c r="I142" s="1"/>
      <c r="J142" s="1" t="s">
        <v>727</v>
      </c>
    </row>
    <row r="143" spans="1:11" ht="15" customHeight="1">
      <c r="A143" s="1" t="s">
        <v>3</v>
      </c>
      <c r="B143" s="1">
        <v>140</v>
      </c>
      <c r="C143" s="1" t="s">
        <v>323</v>
      </c>
      <c r="D143" s="1" t="s">
        <v>75</v>
      </c>
      <c r="E143" s="1">
        <v>2015</v>
      </c>
      <c r="F143" s="1"/>
      <c r="G143" s="7" t="s">
        <v>324</v>
      </c>
      <c r="H143" s="1" t="s">
        <v>696</v>
      </c>
      <c r="I143" s="1"/>
      <c r="J143" s="1"/>
      <c r="K143" s="1"/>
    </row>
    <row r="144" spans="1:11" ht="15" customHeight="1">
      <c r="A144" s="1" t="s">
        <v>3</v>
      </c>
      <c r="B144" s="1">
        <v>141</v>
      </c>
      <c r="C144" s="1" t="s">
        <v>325</v>
      </c>
      <c r="D144" s="1" t="s">
        <v>80</v>
      </c>
      <c r="E144" s="1">
        <v>2016</v>
      </c>
      <c r="F144" s="1"/>
      <c r="G144" s="7" t="s">
        <v>326</v>
      </c>
      <c r="H144" s="1" t="s">
        <v>696</v>
      </c>
      <c r="I144" s="1"/>
      <c r="J144" s="1"/>
      <c r="K144" s="1"/>
    </row>
    <row r="145" spans="1:11" ht="15" customHeight="1">
      <c r="A145" s="1" t="s">
        <v>3</v>
      </c>
      <c r="B145" s="1">
        <v>142</v>
      </c>
      <c r="C145" s="1" t="s">
        <v>327</v>
      </c>
      <c r="D145" s="1" t="s">
        <v>41</v>
      </c>
      <c r="E145" s="1">
        <v>10</v>
      </c>
      <c r="F145" s="1"/>
      <c r="G145" s="7" t="s">
        <v>328</v>
      </c>
      <c r="H145" s="1" t="s">
        <v>696</v>
      </c>
      <c r="I145" s="1"/>
      <c r="J145" s="1"/>
      <c r="K145" s="1" t="s">
        <v>728</v>
      </c>
    </row>
    <row r="146" spans="1:11" ht="15" customHeight="1">
      <c r="A146" s="1" t="s">
        <v>6</v>
      </c>
      <c r="B146" s="1">
        <v>143</v>
      </c>
      <c r="C146" s="1" t="s">
        <v>329</v>
      </c>
      <c r="D146" s="1" t="s">
        <v>8</v>
      </c>
      <c r="E146" s="1">
        <v>1</v>
      </c>
      <c r="F146" s="1"/>
      <c r="G146" s="7" t="s">
        <v>330</v>
      </c>
      <c r="H146" s="1" t="s">
        <v>696</v>
      </c>
      <c r="I146" s="1"/>
      <c r="J146" s="1"/>
      <c r="K146" s="1"/>
    </row>
    <row r="147" spans="1:11" ht="15" customHeight="1">
      <c r="A147" s="1" t="s">
        <v>3</v>
      </c>
      <c r="B147" s="1">
        <v>144</v>
      </c>
      <c r="C147" s="1" t="s">
        <v>331</v>
      </c>
      <c r="D147" s="1" t="s">
        <v>80</v>
      </c>
      <c r="E147" s="1">
        <v>2016</v>
      </c>
      <c r="F147" s="1"/>
      <c r="G147" s="7" t="s">
        <v>332</v>
      </c>
      <c r="H147" s="1" t="s">
        <v>696</v>
      </c>
      <c r="I147" s="1"/>
      <c r="J147" s="1"/>
      <c r="K147" s="1"/>
    </row>
    <row r="148" spans="1:11" ht="15" customHeight="1">
      <c r="A148" s="1" t="s">
        <v>3</v>
      </c>
      <c r="B148" s="1">
        <v>145</v>
      </c>
      <c r="C148" s="1" t="s">
        <v>333</v>
      </c>
      <c r="D148" s="1" t="s">
        <v>164</v>
      </c>
      <c r="E148" s="1">
        <v>2</v>
      </c>
      <c r="F148" s="1"/>
      <c r="G148" s="7" t="s">
        <v>334</v>
      </c>
      <c r="H148" s="1" t="s">
        <v>696</v>
      </c>
      <c r="I148" s="1"/>
      <c r="J148" s="1"/>
      <c r="K148" s="22" t="s">
        <v>790</v>
      </c>
    </row>
    <row r="149" spans="1:11" ht="15" customHeight="1">
      <c r="A149" s="1" t="s">
        <v>3</v>
      </c>
      <c r="B149" s="1">
        <v>146</v>
      </c>
      <c r="C149" s="1" t="s">
        <v>335</v>
      </c>
      <c r="D149" s="1" t="s">
        <v>336</v>
      </c>
      <c r="E149" s="1">
        <v>13</v>
      </c>
      <c r="F149" s="1"/>
      <c r="G149" s="7" t="s">
        <v>337</v>
      </c>
      <c r="H149" s="1" t="s">
        <v>696</v>
      </c>
      <c r="I149" s="1"/>
      <c r="J149" s="1"/>
      <c r="K149" s="1"/>
    </row>
    <row r="150" spans="1:11" ht="15" customHeight="1">
      <c r="A150" s="1" t="s">
        <v>3</v>
      </c>
      <c r="B150" s="1">
        <v>147</v>
      </c>
      <c r="C150" s="1" t="s">
        <v>338</v>
      </c>
      <c r="D150" s="1" t="s">
        <v>339</v>
      </c>
      <c r="E150" s="1">
        <v>130</v>
      </c>
      <c r="F150" s="1"/>
      <c r="G150" s="7" t="s">
        <v>340</v>
      </c>
      <c r="H150" s="1" t="s">
        <v>696</v>
      </c>
      <c r="I150" s="1"/>
      <c r="J150" s="1"/>
      <c r="K150" s="1"/>
    </row>
    <row r="151" spans="1:11" ht="15" customHeight="1">
      <c r="A151" s="1" t="s">
        <v>6</v>
      </c>
      <c r="B151" s="1">
        <v>148</v>
      </c>
      <c r="C151" s="1" t="s">
        <v>341</v>
      </c>
      <c r="D151" s="1" t="s">
        <v>8</v>
      </c>
      <c r="E151" s="1">
        <v>1</v>
      </c>
      <c r="F151" s="1"/>
      <c r="G151" s="7" t="s">
        <v>342</v>
      </c>
      <c r="H151" s="1" t="s">
        <v>696</v>
      </c>
      <c r="I151" s="1"/>
      <c r="J151" s="1"/>
      <c r="K151" s="1"/>
    </row>
    <row r="152" spans="1:11" ht="15" customHeight="1">
      <c r="A152" s="1" t="s">
        <v>3</v>
      </c>
      <c r="B152" s="1">
        <v>149</v>
      </c>
      <c r="C152" s="1" t="s">
        <v>343</v>
      </c>
      <c r="D152" s="1" t="s">
        <v>8</v>
      </c>
      <c r="E152" s="1">
        <v>1</v>
      </c>
      <c r="F152" s="1"/>
      <c r="G152" s="7" t="s">
        <v>344</v>
      </c>
      <c r="H152" s="1" t="s">
        <v>696</v>
      </c>
      <c r="I152" s="1"/>
      <c r="J152" s="1"/>
      <c r="K152" s="1"/>
    </row>
    <row r="153" spans="1:11" ht="15" customHeight="1">
      <c r="A153" s="1" t="s">
        <v>3</v>
      </c>
      <c r="B153" s="1">
        <v>150</v>
      </c>
      <c r="C153" s="1" t="s">
        <v>345</v>
      </c>
      <c r="D153" s="1" t="s">
        <v>41</v>
      </c>
      <c r="E153" s="1">
        <v>10</v>
      </c>
      <c r="F153" s="1"/>
      <c r="G153" s="7" t="s">
        <v>346</v>
      </c>
      <c r="H153" s="1" t="s">
        <v>696</v>
      </c>
      <c r="I153" s="1"/>
      <c r="J153" s="1"/>
      <c r="K153" s="1"/>
    </row>
    <row r="154" spans="1:11" ht="15" customHeight="1">
      <c r="A154" s="1" t="s">
        <v>6</v>
      </c>
      <c r="B154" s="1">
        <v>151</v>
      </c>
      <c r="C154" s="1" t="s">
        <v>347</v>
      </c>
      <c r="D154" s="1" t="s">
        <v>41</v>
      </c>
      <c r="E154" s="1">
        <v>10</v>
      </c>
      <c r="F154" s="1"/>
      <c r="G154" s="7" t="s">
        <v>348</v>
      </c>
      <c r="H154" s="1" t="s">
        <v>696</v>
      </c>
      <c r="I154" s="1"/>
      <c r="J154" s="1"/>
      <c r="K154" s="1"/>
    </row>
    <row r="155" spans="1:11" ht="15" customHeight="1">
      <c r="A155" s="1" t="s">
        <v>3</v>
      </c>
      <c r="B155" s="1">
        <v>152</v>
      </c>
      <c r="C155" s="1" t="s">
        <v>349</v>
      </c>
      <c r="D155" s="1" t="s">
        <v>95</v>
      </c>
      <c r="E155" s="1">
        <v>2017</v>
      </c>
      <c r="F155" s="1"/>
      <c r="G155" s="7" t="s">
        <v>350</v>
      </c>
      <c r="H155" s="1" t="s">
        <v>696</v>
      </c>
      <c r="I155" s="1"/>
      <c r="J155" s="1"/>
      <c r="K155" s="1"/>
    </row>
    <row r="156" spans="1:11" ht="15" customHeight="1">
      <c r="A156" s="1" t="s">
        <v>6</v>
      </c>
      <c r="B156" s="1">
        <v>153</v>
      </c>
      <c r="C156" s="1" t="s">
        <v>351</v>
      </c>
      <c r="D156" s="1" t="s">
        <v>41</v>
      </c>
      <c r="E156" s="1">
        <v>10</v>
      </c>
      <c r="F156" s="1"/>
      <c r="G156" s="7" t="s">
        <v>352</v>
      </c>
      <c r="H156" s="1" t="s">
        <v>696</v>
      </c>
      <c r="I156" s="1"/>
      <c r="J156" s="1"/>
      <c r="K156" s="1"/>
    </row>
    <row r="157" spans="1:11" ht="15" customHeight="1">
      <c r="A157" s="1" t="s">
        <v>3</v>
      </c>
      <c r="B157" s="1">
        <v>154</v>
      </c>
      <c r="C157" s="1" t="s">
        <v>218</v>
      </c>
      <c r="D157" s="1" t="s">
        <v>353</v>
      </c>
      <c r="E157" s="1">
        <v>4</v>
      </c>
      <c r="F157" s="1"/>
      <c r="G157" s="7" t="s">
        <v>354</v>
      </c>
      <c r="H157" s="1" t="s">
        <v>696</v>
      </c>
      <c r="I157" s="1"/>
      <c r="J157" s="1"/>
      <c r="K157" s="1"/>
    </row>
    <row r="158" spans="1:11" ht="15" customHeight="1">
      <c r="A158" s="1" t="s">
        <v>6</v>
      </c>
      <c r="B158" s="1">
        <v>155</v>
      </c>
      <c r="C158" s="1" t="s">
        <v>355</v>
      </c>
      <c r="D158" s="1" t="s">
        <v>41</v>
      </c>
      <c r="E158" s="1">
        <v>10</v>
      </c>
      <c r="F158" s="1"/>
      <c r="G158" s="7" t="s">
        <v>356</v>
      </c>
      <c r="H158" s="1" t="s">
        <v>696</v>
      </c>
      <c r="I158" s="1"/>
      <c r="J158" s="1"/>
      <c r="K158" s="1"/>
    </row>
    <row r="159" spans="1:11" ht="15" customHeight="1">
      <c r="A159" s="1" t="s">
        <v>6</v>
      </c>
      <c r="B159" s="1">
        <v>156</v>
      </c>
      <c r="C159" s="1" t="s">
        <v>357</v>
      </c>
      <c r="D159" s="1" t="s">
        <v>358</v>
      </c>
      <c r="E159" s="1">
        <v>-4</v>
      </c>
      <c r="F159" s="1"/>
      <c r="G159" s="7" t="s">
        <v>359</v>
      </c>
      <c r="H159" s="1" t="s">
        <v>696</v>
      </c>
      <c r="I159" s="1"/>
      <c r="J159" s="1"/>
      <c r="K159" s="1"/>
    </row>
    <row r="160" spans="1:11" ht="15" customHeight="1">
      <c r="A160" s="1" t="s">
        <v>6</v>
      </c>
      <c r="B160" s="1">
        <v>157</v>
      </c>
      <c r="C160" s="1" t="s">
        <v>360</v>
      </c>
      <c r="D160" s="1" t="s">
        <v>41</v>
      </c>
      <c r="E160" s="1">
        <v>10</v>
      </c>
      <c r="F160" s="1"/>
      <c r="G160" s="7" t="s">
        <v>361</v>
      </c>
      <c r="H160" s="1" t="s">
        <v>696</v>
      </c>
      <c r="I160" s="1"/>
      <c r="J160" s="1"/>
      <c r="K160" s="1"/>
    </row>
    <row r="161" spans="1:11" ht="15" customHeight="1">
      <c r="A161" s="1" t="s">
        <v>3</v>
      </c>
      <c r="B161" s="1">
        <v>158</v>
      </c>
      <c r="C161" s="1" t="s">
        <v>362</v>
      </c>
      <c r="D161" s="1" t="s">
        <v>363</v>
      </c>
      <c r="E161" s="1">
        <v>0.03</v>
      </c>
      <c r="F161" s="25">
        <f>56.2/(1000*163.1)</f>
        <v>3.4457388105456777E-4</v>
      </c>
      <c r="G161" s="7" t="s">
        <v>364</v>
      </c>
      <c r="H161" s="1" t="s">
        <v>696</v>
      </c>
      <c r="I161" s="1"/>
      <c r="J161" s="1"/>
      <c r="K161" s="1"/>
    </row>
    <row r="162" spans="1:11" ht="15" customHeight="1">
      <c r="A162" s="1" t="s">
        <v>3</v>
      </c>
      <c r="B162" s="1">
        <v>159</v>
      </c>
      <c r="C162" s="1" t="s">
        <v>365</v>
      </c>
      <c r="D162" s="1" t="s">
        <v>366</v>
      </c>
      <c r="E162" s="1">
        <v>84</v>
      </c>
      <c r="F162" s="1"/>
      <c r="G162" s="7" t="s">
        <v>367</v>
      </c>
      <c r="H162" s="1" t="s">
        <v>696</v>
      </c>
      <c r="I162" s="1"/>
      <c r="J162" s="1"/>
      <c r="K162" s="1"/>
    </row>
    <row r="163" spans="1:11" ht="15" customHeight="1">
      <c r="A163" s="1" t="s">
        <v>3</v>
      </c>
      <c r="B163" s="1">
        <v>160</v>
      </c>
      <c r="C163" s="1" t="s">
        <v>368</v>
      </c>
      <c r="D163" s="1" t="s">
        <v>369</v>
      </c>
      <c r="E163" s="1">
        <v>58094</v>
      </c>
      <c r="F163" s="1"/>
      <c r="G163" s="7" t="s">
        <v>83</v>
      </c>
      <c r="H163" s="1" t="s">
        <v>696</v>
      </c>
      <c r="I163" s="1"/>
      <c r="J163" s="1"/>
      <c r="K163" s="1"/>
    </row>
    <row r="164" spans="1:11" ht="15" customHeight="1">
      <c r="A164" s="1" t="s">
        <v>6</v>
      </c>
      <c r="B164" s="1">
        <v>161</v>
      </c>
      <c r="C164" s="1" t="s">
        <v>370</v>
      </c>
      <c r="D164" s="1" t="s">
        <v>41</v>
      </c>
      <c r="E164" s="1">
        <v>10</v>
      </c>
      <c r="F164" s="1"/>
      <c r="G164" s="7" t="s">
        <v>371</v>
      </c>
      <c r="H164" s="1" t="s">
        <v>696</v>
      </c>
      <c r="I164" s="1"/>
      <c r="J164" s="1"/>
      <c r="K164" s="1"/>
    </row>
    <row r="165" spans="1:11" ht="15" customHeight="1">
      <c r="A165" s="1" t="s">
        <v>3</v>
      </c>
      <c r="B165" s="1">
        <v>162</v>
      </c>
      <c r="C165" s="1" t="s">
        <v>372</v>
      </c>
      <c r="D165" s="1" t="s">
        <v>339</v>
      </c>
      <c r="E165" s="1">
        <v>130</v>
      </c>
      <c r="F165" s="1"/>
      <c r="G165" s="7" t="s">
        <v>373</v>
      </c>
      <c r="H165" s="1" t="s">
        <v>716</v>
      </c>
      <c r="I165" s="1"/>
      <c r="J165" s="1"/>
      <c r="K165" s="1"/>
    </row>
    <row r="166" spans="1:11" ht="15" customHeight="1">
      <c r="A166" s="1" t="s">
        <v>3</v>
      </c>
      <c r="B166" s="1">
        <v>163</v>
      </c>
      <c r="C166" s="1" t="s">
        <v>374</v>
      </c>
      <c r="D166" s="1" t="s">
        <v>375</v>
      </c>
      <c r="E166" s="1">
        <v>2008</v>
      </c>
      <c r="F166" s="1"/>
      <c r="G166" s="7" t="s">
        <v>376</v>
      </c>
      <c r="H166" s="1" t="s">
        <v>716</v>
      </c>
      <c r="I166" s="1"/>
      <c r="J166" s="1"/>
      <c r="K166" s="1"/>
    </row>
    <row r="167" spans="1:11" ht="15" customHeight="1">
      <c r="A167" s="1" t="s">
        <v>3</v>
      </c>
      <c r="B167" s="1">
        <v>164</v>
      </c>
      <c r="C167" s="1" t="s">
        <v>377</v>
      </c>
      <c r="D167" s="1" t="s">
        <v>378</v>
      </c>
      <c r="E167" s="1">
        <v>2013</v>
      </c>
      <c r="F167" s="1"/>
      <c r="G167" s="7"/>
      <c r="H167" s="1" t="s">
        <v>716</v>
      </c>
      <c r="I167" s="1"/>
      <c r="J167" s="1"/>
      <c r="K167" s="1"/>
    </row>
    <row r="168" spans="1:11" ht="15" customHeight="1">
      <c r="A168" s="1" t="s">
        <v>3</v>
      </c>
      <c r="B168" s="1">
        <v>165</v>
      </c>
      <c r="C168" s="1" t="s">
        <v>379</v>
      </c>
      <c r="D168" s="1" t="s">
        <v>380</v>
      </c>
      <c r="E168" s="1">
        <v>8</v>
      </c>
      <c r="F168" s="1"/>
      <c r="G168" s="7" t="s">
        <v>381</v>
      </c>
      <c r="H168" s="1" t="s">
        <v>696</v>
      </c>
      <c r="I168" s="1"/>
      <c r="J168" s="1"/>
      <c r="K168" s="1"/>
    </row>
    <row r="169" spans="1:11" ht="15" customHeight="1">
      <c r="A169" s="1" t="s">
        <v>6</v>
      </c>
      <c r="B169" s="1">
        <v>166</v>
      </c>
      <c r="C169" s="1" t="s">
        <v>382</v>
      </c>
      <c r="D169" s="1" t="s">
        <v>41</v>
      </c>
      <c r="E169" s="1">
        <v>10</v>
      </c>
      <c r="F169" s="1"/>
      <c r="G169" s="7" t="s">
        <v>383</v>
      </c>
      <c r="H169" s="1" t="s">
        <v>696</v>
      </c>
      <c r="I169" s="1"/>
      <c r="J169" s="1"/>
      <c r="K169" s="1"/>
    </row>
    <row r="170" spans="1:11" ht="15" customHeight="1">
      <c r="A170" s="1" t="s">
        <v>3</v>
      </c>
      <c r="B170" s="1">
        <v>167</v>
      </c>
      <c r="C170" s="1" t="s">
        <v>384</v>
      </c>
      <c r="D170" s="1" t="s">
        <v>385</v>
      </c>
      <c r="E170" s="1">
        <v>22</v>
      </c>
      <c r="F170" s="1"/>
      <c r="G170" s="7" t="s">
        <v>386</v>
      </c>
      <c r="H170" s="1" t="s">
        <v>716</v>
      </c>
      <c r="I170" s="1"/>
      <c r="J170" s="1"/>
      <c r="K170" s="1"/>
    </row>
    <row r="171" spans="1:11" ht="15" customHeight="1">
      <c r="A171" s="1" t="s">
        <v>6</v>
      </c>
      <c r="B171" s="1">
        <v>168</v>
      </c>
      <c r="C171" s="1" t="s">
        <v>387</v>
      </c>
      <c r="D171" s="1" t="s">
        <v>41</v>
      </c>
      <c r="E171" s="1">
        <v>10</v>
      </c>
      <c r="F171" s="1"/>
      <c r="G171" s="7" t="s">
        <v>388</v>
      </c>
      <c r="H171" s="1" t="s">
        <v>696</v>
      </c>
      <c r="I171" s="1"/>
      <c r="J171" s="1"/>
      <c r="K171" s="1"/>
    </row>
    <row r="172" spans="1:11" ht="15" customHeight="1">
      <c r="A172" s="1" t="s">
        <v>6</v>
      </c>
      <c r="B172" s="1">
        <v>169</v>
      </c>
      <c r="C172" s="1" t="s">
        <v>389</v>
      </c>
      <c r="D172" s="1" t="s">
        <v>41</v>
      </c>
      <c r="E172" s="1">
        <v>10</v>
      </c>
      <c r="F172" s="1"/>
      <c r="G172" s="7" t="s">
        <v>390</v>
      </c>
      <c r="H172" s="1" t="s">
        <v>696</v>
      </c>
      <c r="I172" s="1"/>
      <c r="J172" s="1"/>
      <c r="K172" s="1"/>
    </row>
    <row r="173" spans="1:11" ht="15" customHeight="1">
      <c r="A173" s="1" t="s">
        <v>0</v>
      </c>
      <c r="B173" s="1">
        <v>170</v>
      </c>
      <c r="C173" s="1"/>
      <c r="D173" s="1" t="s">
        <v>8</v>
      </c>
      <c r="E173" s="1">
        <v>1</v>
      </c>
      <c r="F173" s="1"/>
      <c r="G173" s="7" t="s">
        <v>391</v>
      </c>
      <c r="H173" s="1" t="s">
        <v>696</v>
      </c>
      <c r="I173" s="1"/>
      <c r="J173" s="1"/>
      <c r="K173" s="1"/>
    </row>
    <row r="174" spans="1:11" ht="15" customHeight="1">
      <c r="A174" s="1" t="s">
        <v>3</v>
      </c>
      <c r="B174" s="1">
        <v>171</v>
      </c>
      <c r="C174" s="1" t="s">
        <v>392</v>
      </c>
      <c r="D174" s="1" t="s">
        <v>95</v>
      </c>
      <c r="E174" s="1">
        <v>2017</v>
      </c>
      <c r="F174" s="1"/>
      <c r="G174" s="7" t="s">
        <v>83</v>
      </c>
      <c r="H174" s="1" t="s">
        <v>696</v>
      </c>
      <c r="I174" s="1"/>
      <c r="J174" s="1"/>
      <c r="K174" s="1"/>
    </row>
    <row r="175" spans="1:11" ht="15" customHeight="1">
      <c r="A175" s="1" t="s">
        <v>3</v>
      </c>
      <c r="B175" s="1">
        <v>172</v>
      </c>
      <c r="C175" s="1" t="s">
        <v>393</v>
      </c>
      <c r="D175" s="1" t="s">
        <v>394</v>
      </c>
      <c r="E175" s="1">
        <v>2011</v>
      </c>
      <c r="F175" s="1"/>
      <c r="G175" s="7" t="s">
        <v>395</v>
      </c>
      <c r="H175" s="1" t="s">
        <v>716</v>
      </c>
      <c r="I175" s="1"/>
      <c r="J175" s="1"/>
      <c r="K175" s="1"/>
    </row>
    <row r="176" spans="1:11" ht="15" customHeight="1">
      <c r="A176" s="1" t="s">
        <v>3</v>
      </c>
      <c r="B176" s="1">
        <v>173</v>
      </c>
      <c r="C176" s="1" t="s">
        <v>396</v>
      </c>
      <c r="D176" s="1" t="s">
        <v>98</v>
      </c>
      <c r="E176" s="1">
        <v>1</v>
      </c>
      <c r="F176" s="1"/>
      <c r="G176" s="7" t="s">
        <v>397</v>
      </c>
      <c r="H176" s="1" t="s">
        <v>716</v>
      </c>
      <c r="I176" s="1"/>
      <c r="J176" s="1"/>
      <c r="K176" s="1"/>
    </row>
    <row r="177" spans="1:11" ht="15" customHeight="1">
      <c r="A177" s="1" t="s">
        <v>3</v>
      </c>
      <c r="B177" s="1">
        <v>174</v>
      </c>
      <c r="C177" s="1" t="s">
        <v>393</v>
      </c>
      <c r="D177" s="1" t="s">
        <v>75</v>
      </c>
      <c r="E177" s="1">
        <v>2015</v>
      </c>
      <c r="F177" s="1"/>
      <c r="G177" s="7" t="s">
        <v>398</v>
      </c>
      <c r="H177" s="1" t="s">
        <v>716</v>
      </c>
      <c r="I177" s="1"/>
      <c r="J177" s="1"/>
      <c r="K177" s="1"/>
    </row>
    <row r="178" spans="1:11" ht="15" customHeight="1">
      <c r="A178" s="1" t="s">
        <v>3</v>
      </c>
      <c r="B178" s="1">
        <v>175</v>
      </c>
      <c r="C178" s="1" t="s">
        <v>399</v>
      </c>
      <c r="D178" s="1" t="s">
        <v>400</v>
      </c>
      <c r="E178" s="1">
        <v>10.1</v>
      </c>
      <c r="F178" s="1"/>
      <c r="G178" s="7" t="s">
        <v>401</v>
      </c>
      <c r="H178" s="1" t="s">
        <v>716</v>
      </c>
      <c r="I178" s="1"/>
      <c r="J178" s="1"/>
      <c r="K178" s="1"/>
    </row>
    <row r="179" spans="1:11" ht="15" customHeight="1">
      <c r="A179" s="1" t="s">
        <v>3</v>
      </c>
      <c r="B179" s="1">
        <v>176</v>
      </c>
      <c r="C179" s="1" t="s">
        <v>402</v>
      </c>
      <c r="D179" s="1" t="s">
        <v>403</v>
      </c>
      <c r="E179" s="1">
        <v>138.80000000000001</v>
      </c>
      <c r="F179" s="1"/>
      <c r="G179" s="7" t="s">
        <v>404</v>
      </c>
      <c r="H179" s="1" t="s">
        <v>716</v>
      </c>
      <c r="I179" s="1"/>
      <c r="J179" s="1"/>
      <c r="K179" s="1"/>
    </row>
    <row r="180" spans="1:11" ht="15" customHeight="1">
      <c r="A180" s="1" t="s">
        <v>6</v>
      </c>
      <c r="B180" s="1">
        <v>177</v>
      </c>
      <c r="C180" s="1" t="s">
        <v>405</v>
      </c>
      <c r="D180" s="1" t="s">
        <v>358</v>
      </c>
      <c r="E180" s="1">
        <v>-4</v>
      </c>
      <c r="F180" s="1"/>
      <c r="G180" s="7" t="s">
        <v>406</v>
      </c>
      <c r="H180" s="1" t="s">
        <v>696</v>
      </c>
      <c r="I180" s="1"/>
      <c r="J180" s="1"/>
      <c r="K180" s="1"/>
    </row>
    <row r="181" spans="1:11" ht="15" customHeight="1">
      <c r="A181" s="1" t="s">
        <v>6</v>
      </c>
      <c r="B181" s="1">
        <v>178</v>
      </c>
      <c r="C181" s="1" t="s">
        <v>407</v>
      </c>
      <c r="D181" s="1" t="s">
        <v>8</v>
      </c>
      <c r="E181" s="1">
        <v>1</v>
      </c>
      <c r="F181" s="1"/>
      <c r="G181" s="7" t="s">
        <v>408</v>
      </c>
      <c r="H181" s="1" t="s">
        <v>696</v>
      </c>
      <c r="I181" s="1"/>
      <c r="J181" s="1"/>
      <c r="K181" s="1"/>
    </row>
    <row r="182" spans="1:11" ht="15" customHeight="1">
      <c r="A182" s="1" t="s">
        <v>6</v>
      </c>
      <c r="B182" s="1">
        <v>179</v>
      </c>
      <c r="C182" s="1" t="s">
        <v>409</v>
      </c>
      <c r="D182" s="1" t="s">
        <v>41</v>
      </c>
      <c r="E182" s="1">
        <v>10</v>
      </c>
      <c r="F182" s="1"/>
      <c r="G182" s="7" t="s">
        <v>410</v>
      </c>
      <c r="H182" s="1" t="s">
        <v>696</v>
      </c>
      <c r="I182" s="1"/>
      <c r="J182" s="1"/>
      <c r="K182" s="1"/>
    </row>
    <row r="183" spans="1:11" ht="15" customHeight="1">
      <c r="A183" s="1" t="s">
        <v>3</v>
      </c>
      <c r="B183" s="1">
        <v>180</v>
      </c>
      <c r="C183" s="1" t="s">
        <v>393</v>
      </c>
      <c r="D183" s="1" t="s">
        <v>411</v>
      </c>
      <c r="E183" s="1">
        <v>2010</v>
      </c>
      <c r="F183" s="1"/>
      <c r="G183" s="7" t="s">
        <v>412</v>
      </c>
      <c r="H183" s="1" t="s">
        <v>696</v>
      </c>
      <c r="I183" s="1"/>
      <c r="J183" s="1"/>
      <c r="K183" s="1"/>
    </row>
    <row r="184" spans="1:11" ht="15" customHeight="1">
      <c r="A184" s="1" t="s">
        <v>3</v>
      </c>
      <c r="B184" s="1">
        <v>181</v>
      </c>
      <c r="C184" s="1" t="s">
        <v>413</v>
      </c>
      <c r="D184" s="1" t="s">
        <v>414</v>
      </c>
      <c r="E184" s="1">
        <v>1986</v>
      </c>
      <c r="F184" s="1"/>
      <c r="G184" s="7" t="s">
        <v>415</v>
      </c>
      <c r="H184" s="1" t="s">
        <v>696</v>
      </c>
      <c r="I184" s="1"/>
      <c r="J184" s="1"/>
      <c r="K184" s="1"/>
    </row>
    <row r="185" spans="1:11" ht="15" customHeight="1">
      <c r="A185" s="1" t="s">
        <v>3</v>
      </c>
      <c r="B185" s="1">
        <v>182</v>
      </c>
      <c r="C185" s="1" t="s">
        <v>416</v>
      </c>
      <c r="D185" s="1" t="s">
        <v>80</v>
      </c>
      <c r="E185" s="1">
        <v>2016</v>
      </c>
      <c r="F185" s="1"/>
      <c r="G185" s="7" t="s">
        <v>83</v>
      </c>
      <c r="H185" s="1" t="s">
        <v>696</v>
      </c>
      <c r="I185" s="1"/>
      <c r="J185" s="1"/>
      <c r="K185" s="1"/>
    </row>
    <row r="186" spans="1:11" ht="15" customHeight="1">
      <c r="A186" s="1" t="s">
        <v>3</v>
      </c>
      <c r="B186" s="1">
        <v>183</v>
      </c>
      <c r="C186" s="1" t="s">
        <v>417</v>
      </c>
      <c r="D186" s="1" t="s">
        <v>418</v>
      </c>
      <c r="E186" s="1">
        <v>1994</v>
      </c>
      <c r="F186" s="1"/>
      <c r="G186" s="7" t="s">
        <v>419</v>
      </c>
      <c r="H186" s="1" t="s">
        <v>696</v>
      </c>
      <c r="I186" s="1"/>
      <c r="J186" s="1"/>
      <c r="K186" s="1"/>
    </row>
    <row r="187" spans="1:11" ht="15" customHeight="1">
      <c r="A187" s="1" t="s">
        <v>3</v>
      </c>
      <c r="B187" s="1">
        <v>184</v>
      </c>
      <c r="C187" s="1" t="s">
        <v>420</v>
      </c>
      <c r="D187" s="1" t="s">
        <v>421</v>
      </c>
      <c r="E187" s="1">
        <v>2004</v>
      </c>
      <c r="F187" s="1"/>
      <c r="G187" s="7" t="s">
        <v>422</v>
      </c>
      <c r="H187" s="1" t="s">
        <v>696</v>
      </c>
      <c r="I187" s="1"/>
      <c r="J187" s="1"/>
      <c r="K187" s="1"/>
    </row>
    <row r="188" spans="1:11" ht="15" customHeight="1">
      <c r="A188" s="1" t="s">
        <v>3</v>
      </c>
      <c r="B188" s="1">
        <v>185</v>
      </c>
      <c r="C188" s="1" t="s">
        <v>423</v>
      </c>
      <c r="D188" s="1" t="s">
        <v>421</v>
      </c>
      <c r="E188" s="1">
        <v>2004</v>
      </c>
      <c r="F188" s="1"/>
      <c r="G188" s="7" t="s">
        <v>424</v>
      </c>
      <c r="H188" s="1" t="s">
        <v>696</v>
      </c>
      <c r="I188" s="1"/>
      <c r="J188" s="1"/>
      <c r="K188" s="1"/>
    </row>
    <row r="189" spans="1:11" ht="15" customHeight="1">
      <c r="A189" s="1" t="s">
        <v>3</v>
      </c>
      <c r="B189" s="1">
        <v>186</v>
      </c>
      <c r="C189" s="1" t="s">
        <v>425</v>
      </c>
      <c r="D189" s="1" t="s">
        <v>80</v>
      </c>
      <c r="E189" s="1">
        <v>2016</v>
      </c>
      <c r="F189" s="1"/>
      <c r="G189" s="7" t="s">
        <v>83</v>
      </c>
      <c r="H189" s="1" t="s">
        <v>696</v>
      </c>
      <c r="I189" s="1"/>
      <c r="J189" s="1"/>
      <c r="K189" s="1"/>
    </row>
    <row r="190" spans="1:11" ht="15" customHeight="1">
      <c r="A190" s="1" t="s">
        <v>3</v>
      </c>
      <c r="B190" s="1">
        <v>187</v>
      </c>
      <c r="C190" s="1" t="s">
        <v>426</v>
      </c>
      <c r="D190" s="1" t="s">
        <v>421</v>
      </c>
      <c r="E190" s="1">
        <v>2004</v>
      </c>
      <c r="F190" s="1"/>
      <c r="G190" s="7" t="s">
        <v>427</v>
      </c>
      <c r="H190" s="1" t="s">
        <v>696</v>
      </c>
      <c r="I190" s="1"/>
      <c r="J190" s="1"/>
      <c r="K190" s="1"/>
    </row>
    <row r="191" spans="1:11" ht="15" customHeight="1">
      <c r="A191" s="1" t="s">
        <v>3</v>
      </c>
      <c r="B191" s="1">
        <v>188</v>
      </c>
      <c r="C191" s="1" t="s">
        <v>428</v>
      </c>
      <c r="D191" s="1" t="s">
        <v>418</v>
      </c>
      <c r="E191" s="1">
        <v>1994</v>
      </c>
      <c r="F191" s="1"/>
      <c r="G191" s="7" t="s">
        <v>429</v>
      </c>
      <c r="H191" s="1" t="s">
        <v>696</v>
      </c>
      <c r="I191" s="1"/>
      <c r="J191" s="1"/>
      <c r="K191" s="1"/>
    </row>
    <row r="192" spans="1:11" ht="15" customHeight="1">
      <c r="A192" s="1" t="s">
        <v>3</v>
      </c>
      <c r="B192" s="1">
        <v>189</v>
      </c>
      <c r="C192" s="1" t="s">
        <v>430</v>
      </c>
      <c r="D192" s="1" t="s">
        <v>431</v>
      </c>
      <c r="E192" s="1">
        <v>1999</v>
      </c>
      <c r="F192" s="1"/>
      <c r="G192" s="7" t="s">
        <v>432</v>
      </c>
      <c r="H192" s="1" t="s">
        <v>696</v>
      </c>
      <c r="I192" s="1"/>
      <c r="J192" s="1"/>
      <c r="K192" s="1"/>
    </row>
    <row r="193" spans="1:11" ht="15" customHeight="1">
      <c r="A193" s="1" t="s">
        <v>6</v>
      </c>
      <c r="B193" s="1">
        <v>190</v>
      </c>
      <c r="C193" s="1" t="s">
        <v>433</v>
      </c>
      <c r="D193" s="1" t="s">
        <v>8</v>
      </c>
      <c r="E193" s="1">
        <v>1</v>
      </c>
      <c r="F193" s="1"/>
      <c r="G193" s="7" t="s">
        <v>434</v>
      </c>
      <c r="H193" s="1" t="s">
        <v>696</v>
      </c>
      <c r="I193" s="1"/>
      <c r="J193" s="1"/>
      <c r="K193" s="1"/>
    </row>
    <row r="194" spans="1:11" ht="15" customHeight="1">
      <c r="A194" s="1" t="s">
        <v>3</v>
      </c>
      <c r="B194" s="1">
        <v>191</v>
      </c>
      <c r="C194" s="1" t="s">
        <v>435</v>
      </c>
      <c r="D194" s="1" t="s">
        <v>98</v>
      </c>
      <c r="E194" s="1">
        <v>1</v>
      </c>
      <c r="F194" s="1"/>
      <c r="G194" s="7" t="s">
        <v>436</v>
      </c>
      <c r="H194" s="1" t="s">
        <v>696</v>
      </c>
      <c r="I194" s="1"/>
      <c r="J194" s="1"/>
      <c r="K194" s="1"/>
    </row>
    <row r="195" spans="1:11" ht="15" customHeight="1">
      <c r="A195" s="1" t="s">
        <v>3</v>
      </c>
      <c r="B195" s="1">
        <v>192</v>
      </c>
      <c r="C195" s="1" t="s">
        <v>437</v>
      </c>
      <c r="D195" s="1" t="s">
        <v>164</v>
      </c>
      <c r="E195" s="1">
        <v>2</v>
      </c>
      <c r="F195" s="1"/>
      <c r="G195" s="7" t="s">
        <v>438</v>
      </c>
      <c r="H195" s="1" t="s">
        <v>696</v>
      </c>
      <c r="I195" s="1"/>
      <c r="J195" s="1"/>
      <c r="K195" s="1"/>
    </row>
    <row r="196" spans="1:11" ht="15" customHeight="1">
      <c r="A196" s="1" t="s">
        <v>3</v>
      </c>
      <c r="B196" s="1">
        <v>193</v>
      </c>
      <c r="C196" s="1" t="s">
        <v>439</v>
      </c>
      <c r="D196" s="1" t="s">
        <v>20</v>
      </c>
      <c r="E196" s="1">
        <v>3</v>
      </c>
      <c r="F196" s="1"/>
      <c r="G196" s="7" t="s">
        <v>440</v>
      </c>
      <c r="H196" s="1" t="s">
        <v>696</v>
      </c>
      <c r="I196" s="1"/>
      <c r="J196" s="1"/>
      <c r="K196" s="1"/>
    </row>
    <row r="197" spans="1:11" ht="15" customHeight="1">
      <c r="A197" s="1" t="s">
        <v>3</v>
      </c>
      <c r="B197" s="1">
        <v>194</v>
      </c>
      <c r="C197" s="1" t="s">
        <v>441</v>
      </c>
      <c r="D197" s="1" t="s">
        <v>207</v>
      </c>
      <c r="E197" s="1">
        <v>4</v>
      </c>
      <c r="F197" s="1"/>
      <c r="G197" s="7" t="s">
        <v>442</v>
      </c>
      <c r="H197" s="1" t="s">
        <v>696</v>
      </c>
      <c r="I197" s="1"/>
      <c r="J197" s="1"/>
      <c r="K197" s="1"/>
    </row>
    <row r="198" spans="1:11" ht="15" customHeight="1">
      <c r="A198" s="1" t="s">
        <v>3</v>
      </c>
      <c r="B198" s="1">
        <v>195</v>
      </c>
      <c r="C198" s="1" t="s">
        <v>443</v>
      </c>
      <c r="D198" s="1" t="s">
        <v>80</v>
      </c>
      <c r="E198" s="1">
        <v>2016</v>
      </c>
      <c r="F198" s="1"/>
      <c r="G198" s="7" t="s">
        <v>444</v>
      </c>
      <c r="H198" s="1" t="s">
        <v>696</v>
      </c>
      <c r="I198" s="1"/>
      <c r="J198" s="1"/>
      <c r="K198" s="1"/>
    </row>
    <row r="199" spans="1:11" ht="15" customHeight="1">
      <c r="A199" s="1" t="s">
        <v>3</v>
      </c>
      <c r="B199" s="1">
        <v>196</v>
      </c>
      <c r="C199" s="1" t="s">
        <v>445</v>
      </c>
      <c r="D199" s="1" t="s">
        <v>446</v>
      </c>
      <c r="E199" s="1">
        <v>8</v>
      </c>
      <c r="F199" s="1"/>
      <c r="G199" s="7" t="s">
        <v>83</v>
      </c>
      <c r="H199" s="1" t="s">
        <v>716</v>
      </c>
      <c r="I199" s="1"/>
      <c r="J199" s="1"/>
      <c r="K199" s="1"/>
    </row>
    <row r="200" spans="1:11" ht="15" customHeight="1">
      <c r="A200" s="1" t="s">
        <v>3</v>
      </c>
      <c r="B200" s="1">
        <v>197</v>
      </c>
      <c r="C200" s="1" t="s">
        <v>447</v>
      </c>
      <c r="D200" s="1" t="s">
        <v>1</v>
      </c>
      <c r="E200" s="1">
        <v>3</v>
      </c>
      <c r="F200" s="1"/>
      <c r="G200" s="7" t="s">
        <v>448</v>
      </c>
      <c r="H200" s="1" t="s">
        <v>716</v>
      </c>
      <c r="I200" s="1"/>
      <c r="J200" s="1"/>
      <c r="K200" s="1"/>
    </row>
    <row r="201" spans="1:11" ht="15" customHeight="1">
      <c r="A201" s="1" t="s">
        <v>3</v>
      </c>
      <c r="B201" s="1">
        <v>198</v>
      </c>
      <c r="C201" s="1" t="s">
        <v>449</v>
      </c>
      <c r="D201" s="1" t="s">
        <v>450</v>
      </c>
      <c r="E201" s="1">
        <v>28</v>
      </c>
      <c r="F201" s="1"/>
      <c r="G201" s="7" t="s">
        <v>451</v>
      </c>
      <c r="H201" s="1" t="s">
        <v>716</v>
      </c>
      <c r="I201" s="1"/>
      <c r="J201" s="1"/>
      <c r="K201" s="1"/>
    </row>
    <row r="202" spans="1:11" ht="15" customHeight="1">
      <c r="A202" s="1" t="s">
        <v>3</v>
      </c>
      <c r="B202" s="1">
        <v>199</v>
      </c>
      <c r="C202" s="1" t="s">
        <v>452</v>
      </c>
      <c r="D202" s="1" t="s">
        <v>453</v>
      </c>
      <c r="E202" s="1">
        <v>35</v>
      </c>
      <c r="F202" s="1"/>
      <c r="G202" s="7" t="s">
        <v>454</v>
      </c>
      <c r="H202" s="1" t="s">
        <v>716</v>
      </c>
      <c r="I202" s="1"/>
      <c r="J202" s="1"/>
      <c r="K202" s="1"/>
    </row>
    <row r="203" spans="1:11" ht="15" customHeight="1">
      <c r="A203" s="1" t="s">
        <v>3</v>
      </c>
      <c r="B203" s="1">
        <v>200</v>
      </c>
      <c r="C203" s="1" t="s">
        <v>455</v>
      </c>
      <c r="D203" s="1" t="s">
        <v>456</v>
      </c>
      <c r="E203" s="1">
        <v>54</v>
      </c>
      <c r="F203" s="1"/>
      <c r="G203" s="7" t="s">
        <v>457</v>
      </c>
      <c r="H203" s="1" t="s">
        <v>716</v>
      </c>
      <c r="I203" s="1"/>
      <c r="J203" s="1"/>
      <c r="K203" s="1"/>
    </row>
    <row r="204" spans="1:11" ht="15" customHeight="1">
      <c r="A204" s="1" t="s">
        <v>3</v>
      </c>
      <c r="B204" s="1">
        <v>201</v>
      </c>
      <c r="C204" s="1" t="s">
        <v>458</v>
      </c>
      <c r="D204" s="1" t="s">
        <v>459</v>
      </c>
      <c r="E204" s="1">
        <v>15</v>
      </c>
      <c r="F204" s="1"/>
      <c r="G204" s="7" t="s">
        <v>460</v>
      </c>
      <c r="H204" s="1" t="s">
        <v>716</v>
      </c>
      <c r="I204" s="1"/>
      <c r="J204" s="1"/>
      <c r="K204" s="1"/>
    </row>
    <row r="205" spans="1:11" ht="15" customHeight="1">
      <c r="A205" s="1" t="s">
        <v>3</v>
      </c>
      <c r="B205" s="1">
        <v>202</v>
      </c>
      <c r="C205" s="1" t="s">
        <v>461</v>
      </c>
      <c r="D205" s="1" t="s">
        <v>462</v>
      </c>
      <c r="E205" s="1">
        <v>34</v>
      </c>
      <c r="F205" s="1"/>
      <c r="G205" s="7" t="s">
        <v>463</v>
      </c>
      <c r="H205" s="1" t="s">
        <v>716</v>
      </c>
      <c r="I205" s="1"/>
      <c r="J205" s="1"/>
      <c r="K205" s="1"/>
    </row>
    <row r="206" spans="1:11" ht="15" customHeight="1">
      <c r="A206" s="1" t="s">
        <v>3</v>
      </c>
      <c r="B206" s="1">
        <v>203</v>
      </c>
      <c r="C206" s="1" t="s">
        <v>464</v>
      </c>
      <c r="D206" s="1" t="s">
        <v>375</v>
      </c>
      <c r="E206" s="1">
        <v>2008</v>
      </c>
      <c r="F206" s="1"/>
      <c r="G206" s="7" t="s">
        <v>465</v>
      </c>
      <c r="H206" s="1" t="s">
        <v>696</v>
      </c>
      <c r="I206" s="1"/>
      <c r="J206" s="1"/>
      <c r="K206" s="1"/>
    </row>
    <row r="207" spans="1:11" ht="15" customHeight="1">
      <c r="A207" s="1" t="s">
        <v>3</v>
      </c>
      <c r="B207" s="1">
        <v>204</v>
      </c>
      <c r="C207" s="1" t="s">
        <v>466</v>
      </c>
      <c r="D207" s="1" t="s">
        <v>411</v>
      </c>
      <c r="E207" s="1">
        <v>2010</v>
      </c>
      <c r="F207" s="1"/>
      <c r="G207" s="7" t="s">
        <v>467</v>
      </c>
      <c r="H207" s="1" t="s">
        <v>696</v>
      </c>
      <c r="I207" s="1"/>
      <c r="J207" s="1"/>
      <c r="K207" s="1"/>
    </row>
    <row r="208" spans="1:11" ht="15" customHeight="1">
      <c r="A208" s="1" t="s">
        <v>3</v>
      </c>
      <c r="B208" s="1">
        <v>205</v>
      </c>
      <c r="C208" s="1" t="s">
        <v>468</v>
      </c>
      <c r="D208" s="1" t="s">
        <v>469</v>
      </c>
      <c r="E208" s="1">
        <v>9.5</v>
      </c>
      <c r="F208" s="1"/>
      <c r="G208" s="7" t="s">
        <v>470</v>
      </c>
      <c r="H208" s="1" t="s">
        <v>716</v>
      </c>
      <c r="I208" s="1"/>
      <c r="J208" s="1"/>
      <c r="K208" s="1"/>
    </row>
    <row r="209" spans="1:11" ht="15" customHeight="1">
      <c r="A209" s="1" t="s">
        <v>3</v>
      </c>
      <c r="B209" s="1">
        <v>206</v>
      </c>
      <c r="C209" s="1" t="s">
        <v>471</v>
      </c>
      <c r="D209" s="1" t="s">
        <v>472</v>
      </c>
      <c r="E209" s="1">
        <v>13.1</v>
      </c>
      <c r="F209" s="1"/>
      <c r="G209" s="7" t="s">
        <v>473</v>
      </c>
      <c r="H209" s="1" t="s">
        <v>716</v>
      </c>
      <c r="I209" s="1"/>
      <c r="J209" s="1"/>
      <c r="K209" s="1"/>
    </row>
    <row r="210" spans="1:11" ht="15" customHeight="1">
      <c r="A210" s="1" t="s">
        <v>3</v>
      </c>
      <c r="B210" s="1">
        <v>207</v>
      </c>
      <c r="C210" s="1" t="s">
        <v>474</v>
      </c>
      <c r="D210" s="1" t="s">
        <v>296</v>
      </c>
      <c r="E210" s="1">
        <v>20</v>
      </c>
      <c r="F210" s="1"/>
      <c r="G210" s="7" t="s">
        <v>475</v>
      </c>
      <c r="H210" s="1" t="s">
        <v>716</v>
      </c>
      <c r="I210" s="1"/>
      <c r="J210" s="1"/>
      <c r="K210" s="1"/>
    </row>
    <row r="211" spans="1:11" ht="15" customHeight="1">
      <c r="A211" s="1" t="s">
        <v>3</v>
      </c>
      <c r="B211" s="1">
        <v>208</v>
      </c>
      <c r="C211" s="1" t="s">
        <v>476</v>
      </c>
      <c r="D211" s="1" t="s">
        <v>477</v>
      </c>
      <c r="E211" s="1">
        <v>440</v>
      </c>
      <c r="F211" s="1"/>
      <c r="G211" s="7" t="s">
        <v>478</v>
      </c>
      <c r="H211" s="1" t="s">
        <v>716</v>
      </c>
      <c r="I211" s="1"/>
      <c r="J211" s="1"/>
      <c r="K211" s="1"/>
    </row>
    <row r="212" spans="1:11" ht="15" customHeight="1">
      <c r="A212" s="1" t="s">
        <v>3</v>
      </c>
      <c r="B212" s="1">
        <v>209</v>
      </c>
      <c r="C212" s="1" t="s">
        <v>479</v>
      </c>
      <c r="D212" s="1" t="s">
        <v>480</v>
      </c>
      <c r="E212" s="1">
        <v>674</v>
      </c>
      <c r="F212" s="1"/>
      <c r="G212" s="7" t="s">
        <v>481</v>
      </c>
      <c r="H212" s="1" t="s">
        <v>716</v>
      </c>
      <c r="I212" s="1"/>
      <c r="J212" s="1"/>
      <c r="K212" s="1"/>
    </row>
    <row r="213" spans="1:11" ht="15" customHeight="1">
      <c r="A213" s="1" t="s">
        <v>3</v>
      </c>
      <c r="B213" s="1">
        <v>210</v>
      </c>
      <c r="C213" s="1" t="s">
        <v>482</v>
      </c>
      <c r="D213" s="1" t="s">
        <v>296</v>
      </c>
      <c r="E213" s="1">
        <v>20</v>
      </c>
      <c r="F213" s="1"/>
      <c r="G213" s="7" t="s">
        <v>483</v>
      </c>
      <c r="H213" s="1" t="s">
        <v>696</v>
      </c>
      <c r="I213" s="1"/>
      <c r="J213" s="1"/>
      <c r="K213" s="1"/>
    </row>
    <row r="214" spans="1:11" ht="15" customHeight="1">
      <c r="A214" s="1" t="s">
        <v>3</v>
      </c>
      <c r="B214" s="1">
        <v>211</v>
      </c>
      <c r="C214" s="1" t="s">
        <v>484</v>
      </c>
      <c r="D214" s="1" t="s">
        <v>485</v>
      </c>
      <c r="E214" s="1">
        <v>25</v>
      </c>
      <c r="F214" s="1"/>
      <c r="G214" s="7" t="s">
        <v>486</v>
      </c>
      <c r="H214" s="1" t="s">
        <v>696</v>
      </c>
      <c r="I214" s="1"/>
      <c r="J214" s="1"/>
      <c r="K214" s="1"/>
    </row>
    <row r="215" spans="1:11" ht="15" customHeight="1">
      <c r="A215" s="1" t="s">
        <v>3</v>
      </c>
      <c r="B215" s="1">
        <v>212</v>
      </c>
      <c r="C215" s="1" t="s">
        <v>487</v>
      </c>
      <c r="D215" s="1" t="s">
        <v>80</v>
      </c>
      <c r="E215" s="1">
        <v>2016</v>
      </c>
      <c r="F215" s="1"/>
      <c r="G215" s="7" t="s">
        <v>83</v>
      </c>
      <c r="H215" s="1" t="s">
        <v>696</v>
      </c>
      <c r="I215" s="1"/>
      <c r="J215" s="1"/>
      <c r="K215" s="1"/>
    </row>
    <row r="216" spans="1:11" ht="15" customHeight="1">
      <c r="A216" s="1" t="s">
        <v>3</v>
      </c>
      <c r="B216" s="1">
        <v>213</v>
      </c>
      <c r="C216" s="1" t="s">
        <v>97</v>
      </c>
      <c r="D216" s="1" t="s">
        <v>20</v>
      </c>
      <c r="E216" s="1">
        <v>3</v>
      </c>
      <c r="F216" s="1"/>
      <c r="G216" s="7" t="s">
        <v>488</v>
      </c>
      <c r="H216" s="1" t="s">
        <v>696</v>
      </c>
      <c r="I216" s="1"/>
      <c r="J216" s="1"/>
      <c r="K216" s="1"/>
    </row>
    <row r="217" spans="1:11" ht="15" customHeight="1">
      <c r="A217" s="1" t="s">
        <v>3</v>
      </c>
      <c r="B217" s="1">
        <v>214</v>
      </c>
      <c r="C217" s="1" t="s">
        <v>45</v>
      </c>
      <c r="D217" s="1" t="s">
        <v>13</v>
      </c>
      <c r="E217" s="1"/>
      <c r="F217" s="1"/>
      <c r="G217" s="7" t="s">
        <v>489</v>
      </c>
      <c r="H217" s="1" t="s">
        <v>696</v>
      </c>
      <c r="I217" s="1"/>
      <c r="J217" s="1"/>
      <c r="K217" s="1"/>
    </row>
    <row r="218" spans="1:11" ht="15" customHeight="1">
      <c r="A218" s="1" t="s">
        <v>3</v>
      </c>
      <c r="B218" s="1">
        <v>215</v>
      </c>
      <c r="C218" s="1" t="s">
        <v>490</v>
      </c>
      <c r="D218" s="1" t="s">
        <v>64</v>
      </c>
      <c r="E218" s="1">
        <v>2</v>
      </c>
      <c r="F218" s="1"/>
      <c r="G218" s="7" t="s">
        <v>491</v>
      </c>
      <c r="H218" s="1" t="s">
        <v>696</v>
      </c>
      <c r="I218" s="1"/>
      <c r="J218" s="1"/>
      <c r="K218" s="1"/>
    </row>
    <row r="219" spans="1:11" ht="15" customHeight="1">
      <c r="A219" s="1" t="s">
        <v>3</v>
      </c>
      <c r="B219" s="1">
        <v>216</v>
      </c>
      <c r="C219" s="1" t="s">
        <v>492</v>
      </c>
      <c r="D219" s="1" t="s">
        <v>493</v>
      </c>
      <c r="E219" s="1">
        <v>1980</v>
      </c>
      <c r="F219" s="1"/>
      <c r="G219" s="7" t="s">
        <v>494</v>
      </c>
      <c r="H219" s="1" t="s">
        <v>696</v>
      </c>
      <c r="I219" s="1"/>
      <c r="J219" s="1"/>
      <c r="K219" s="1"/>
    </row>
    <row r="220" spans="1:11" ht="15" customHeight="1">
      <c r="A220" s="1" t="s">
        <v>3</v>
      </c>
      <c r="B220" s="1">
        <v>217</v>
      </c>
      <c r="C220" s="1" t="s">
        <v>495</v>
      </c>
      <c r="D220" s="1" t="s">
        <v>80</v>
      </c>
      <c r="E220" s="1">
        <v>2016</v>
      </c>
      <c r="F220" s="1"/>
      <c r="G220" s="7" t="s">
        <v>496</v>
      </c>
      <c r="H220" s="1" t="s">
        <v>696</v>
      </c>
      <c r="I220" s="1"/>
      <c r="J220" s="1"/>
      <c r="K220" s="1"/>
    </row>
    <row r="221" spans="1:11" ht="15" customHeight="1">
      <c r="A221" s="1" t="s">
        <v>3</v>
      </c>
      <c r="B221" s="1">
        <v>218</v>
      </c>
      <c r="C221" s="1" t="s">
        <v>497</v>
      </c>
      <c r="D221" s="1" t="s">
        <v>498</v>
      </c>
      <c r="E221" s="1">
        <v>10</v>
      </c>
      <c r="F221" s="1">
        <v>9.7799999999999994</v>
      </c>
      <c r="G221" s="7" t="s">
        <v>499</v>
      </c>
      <c r="H221" s="1" t="s">
        <v>696</v>
      </c>
      <c r="I221" s="1"/>
      <c r="J221" s="1" t="s">
        <v>729</v>
      </c>
      <c r="K221" s="1" t="s">
        <v>730</v>
      </c>
    </row>
    <row r="222" spans="1:11" ht="15" customHeight="1">
      <c r="A222" s="1" t="s">
        <v>3</v>
      </c>
      <c r="B222" s="1">
        <v>219</v>
      </c>
      <c r="C222" s="1" t="s">
        <v>500</v>
      </c>
      <c r="D222" s="1" t="s">
        <v>8</v>
      </c>
      <c r="E222" s="1">
        <v>1</v>
      </c>
      <c r="F222" s="1"/>
      <c r="G222" s="7" t="s">
        <v>501</v>
      </c>
      <c r="H222" s="1" t="s">
        <v>696</v>
      </c>
      <c r="I222" s="1"/>
      <c r="J222" s="1"/>
      <c r="K222" s="1"/>
    </row>
    <row r="223" spans="1:11" ht="15" customHeight="1">
      <c r="A223" s="1" t="s">
        <v>3</v>
      </c>
      <c r="B223" s="1">
        <v>220</v>
      </c>
      <c r="C223" s="1" t="s">
        <v>502</v>
      </c>
      <c r="D223" s="1" t="s">
        <v>503</v>
      </c>
      <c r="E223" s="1">
        <v>2009</v>
      </c>
      <c r="F223" s="1"/>
      <c r="G223" s="7" t="s">
        <v>504</v>
      </c>
      <c r="H223" s="1" t="s">
        <v>696</v>
      </c>
      <c r="I223" s="1"/>
      <c r="J223" s="1"/>
      <c r="K223" s="1"/>
    </row>
    <row r="224" spans="1:11" ht="15" customHeight="1">
      <c r="A224" s="1" t="s">
        <v>6</v>
      </c>
      <c r="B224" s="1">
        <v>221</v>
      </c>
      <c r="C224" s="1" t="s">
        <v>505</v>
      </c>
      <c r="D224" s="1" t="s">
        <v>8</v>
      </c>
      <c r="E224" s="1">
        <v>1</v>
      </c>
      <c r="F224" s="1"/>
      <c r="G224" s="7" t="s">
        <v>506</v>
      </c>
      <c r="H224" s="1" t="s">
        <v>696</v>
      </c>
      <c r="I224" s="1"/>
      <c r="J224" s="1"/>
      <c r="K224" s="1"/>
    </row>
    <row r="225" spans="1:11" ht="15" customHeight="1">
      <c r="A225" s="1" t="s">
        <v>3</v>
      </c>
      <c r="B225" s="1">
        <v>222</v>
      </c>
      <c r="C225" s="1" t="s">
        <v>507</v>
      </c>
      <c r="D225" s="1" t="s">
        <v>508</v>
      </c>
      <c r="E225" s="1">
        <v>162</v>
      </c>
      <c r="F225" s="1"/>
      <c r="G225" s="7" t="s">
        <v>509</v>
      </c>
      <c r="H225" s="1" t="s">
        <v>696</v>
      </c>
      <c r="I225" s="1"/>
      <c r="J225" s="1"/>
      <c r="K225" s="1" t="s">
        <v>731</v>
      </c>
    </row>
    <row r="226" spans="1:11" ht="15" customHeight="1">
      <c r="A226" s="1" t="s">
        <v>3</v>
      </c>
      <c r="B226" s="1">
        <v>223</v>
      </c>
      <c r="C226" s="1" t="s">
        <v>510</v>
      </c>
      <c r="D226" s="1" t="s">
        <v>80</v>
      </c>
      <c r="E226" s="1">
        <v>2016</v>
      </c>
      <c r="F226" s="1"/>
      <c r="G226" s="7" t="s">
        <v>511</v>
      </c>
      <c r="H226" s="1" t="s">
        <v>696</v>
      </c>
      <c r="I226" s="1"/>
      <c r="J226" s="1"/>
      <c r="K226" s="1"/>
    </row>
    <row r="227" spans="1:11" ht="15" customHeight="1">
      <c r="A227" s="1" t="s">
        <v>3</v>
      </c>
      <c r="B227" s="1">
        <v>224</v>
      </c>
      <c r="C227" s="1" t="s">
        <v>512</v>
      </c>
      <c r="D227" s="1" t="s">
        <v>513</v>
      </c>
      <c r="E227" s="1">
        <v>18</v>
      </c>
      <c r="F227" s="1"/>
      <c r="G227" s="7" t="s">
        <v>514</v>
      </c>
      <c r="H227" s="1" t="s">
        <v>696</v>
      </c>
      <c r="I227" s="1"/>
      <c r="J227" s="1"/>
      <c r="K227" s="1"/>
    </row>
    <row r="228" spans="1:11" ht="15" customHeight="1">
      <c r="A228" s="1" t="s">
        <v>6</v>
      </c>
      <c r="B228" s="1">
        <v>225</v>
      </c>
      <c r="C228" s="1" t="s">
        <v>515</v>
      </c>
      <c r="D228" s="1" t="s">
        <v>8</v>
      </c>
      <c r="E228" s="1">
        <v>1</v>
      </c>
      <c r="F228" s="1"/>
      <c r="G228" s="7" t="s">
        <v>516</v>
      </c>
      <c r="H228" s="1" t="s">
        <v>696</v>
      </c>
      <c r="I228" s="1"/>
      <c r="J228" s="1"/>
      <c r="K228" s="1"/>
    </row>
    <row r="229" spans="1:11" ht="15" customHeight="1">
      <c r="A229" s="1" t="s">
        <v>3</v>
      </c>
      <c r="B229" s="1">
        <v>226</v>
      </c>
      <c r="C229" s="1" t="s">
        <v>517</v>
      </c>
      <c r="D229" s="1" t="s">
        <v>518</v>
      </c>
      <c r="E229" s="1">
        <v>60</v>
      </c>
      <c r="F229" s="18">
        <f>218.9/3.5</f>
        <v>62.542857142857144</v>
      </c>
      <c r="G229" s="7" t="s">
        <v>519</v>
      </c>
      <c r="H229" s="1" t="s">
        <v>696</v>
      </c>
      <c r="I229" s="1"/>
      <c r="J229" s="1" t="s">
        <v>732</v>
      </c>
      <c r="K229" s="1" t="s">
        <v>718</v>
      </c>
    </row>
    <row r="230" spans="1:11" ht="15" customHeight="1">
      <c r="A230" s="1" t="s">
        <v>6</v>
      </c>
      <c r="B230" s="1">
        <v>227</v>
      </c>
      <c r="C230" s="1" t="s">
        <v>520</v>
      </c>
      <c r="D230" s="1" t="s">
        <v>358</v>
      </c>
      <c r="E230" s="1">
        <v>-4</v>
      </c>
      <c r="F230" s="1"/>
      <c r="G230" s="7" t="s">
        <v>521</v>
      </c>
      <c r="H230" s="1" t="s">
        <v>696</v>
      </c>
      <c r="I230" s="1"/>
      <c r="J230" s="1"/>
      <c r="K230" s="1"/>
    </row>
    <row r="231" spans="1:11" ht="15" customHeight="1">
      <c r="A231" s="1" t="s">
        <v>6</v>
      </c>
      <c r="B231" s="1">
        <v>228</v>
      </c>
      <c r="C231" s="1" t="s">
        <v>522</v>
      </c>
      <c r="D231" s="1" t="s">
        <v>8</v>
      </c>
      <c r="E231" s="1">
        <v>1</v>
      </c>
      <c r="F231" s="1"/>
      <c r="G231" s="7" t="s">
        <v>523</v>
      </c>
      <c r="H231" s="1" t="s">
        <v>696</v>
      </c>
      <c r="I231" s="1"/>
      <c r="J231" s="1"/>
      <c r="K231" s="1"/>
    </row>
    <row r="232" spans="1:11" ht="15" customHeight="1">
      <c r="A232" s="1" t="s">
        <v>3</v>
      </c>
      <c r="B232" s="1">
        <v>229</v>
      </c>
      <c r="C232" s="1" t="s">
        <v>524</v>
      </c>
      <c r="D232" s="1" t="s">
        <v>1</v>
      </c>
      <c r="E232" s="1">
        <v>3</v>
      </c>
      <c r="F232" s="1"/>
      <c r="G232" s="7" t="s">
        <v>525</v>
      </c>
      <c r="H232" s="1" t="s">
        <v>696</v>
      </c>
      <c r="I232" s="1"/>
      <c r="J232" s="1"/>
      <c r="K232" s="1"/>
    </row>
    <row r="233" spans="1:11" ht="15" customHeight="1">
      <c r="A233" s="1" t="s">
        <v>3</v>
      </c>
      <c r="B233" s="1">
        <v>230</v>
      </c>
      <c r="C233" s="1" t="s">
        <v>526</v>
      </c>
      <c r="D233" s="1" t="s">
        <v>164</v>
      </c>
      <c r="E233" s="1">
        <v>2</v>
      </c>
      <c r="F233" s="21">
        <f>57/26.7</f>
        <v>2.1348314606741572</v>
      </c>
      <c r="G233" s="7" t="s">
        <v>527</v>
      </c>
      <c r="H233" s="1" t="s">
        <v>696</v>
      </c>
      <c r="I233" s="1"/>
      <c r="J233" s="1" t="s">
        <v>732</v>
      </c>
      <c r="K233" s="1" t="s">
        <v>718</v>
      </c>
    </row>
    <row r="234" spans="1:11" ht="15" customHeight="1">
      <c r="A234" s="1" t="s">
        <v>6</v>
      </c>
      <c r="B234" s="1">
        <v>231</v>
      </c>
      <c r="C234" s="1" t="s">
        <v>528</v>
      </c>
      <c r="D234" s="1" t="s">
        <v>529</v>
      </c>
      <c r="E234" s="1">
        <v>-1</v>
      </c>
      <c r="F234" s="1"/>
      <c r="G234" s="7" t="s">
        <v>530</v>
      </c>
      <c r="H234" s="1" t="s">
        <v>696</v>
      </c>
      <c r="I234" s="1"/>
      <c r="J234" s="1"/>
      <c r="K234" s="1"/>
    </row>
    <row r="235" spans="1:11" ht="15" customHeight="1">
      <c r="A235" s="1" t="s">
        <v>6</v>
      </c>
      <c r="B235" s="1">
        <v>232</v>
      </c>
      <c r="C235" s="1" t="s">
        <v>531</v>
      </c>
      <c r="D235" s="1" t="s">
        <v>41</v>
      </c>
      <c r="E235" s="1">
        <v>10</v>
      </c>
      <c r="F235" s="1"/>
      <c r="G235" s="7" t="s">
        <v>532</v>
      </c>
      <c r="H235" s="1" t="s">
        <v>696</v>
      </c>
      <c r="I235" s="1"/>
      <c r="J235" s="1"/>
      <c r="K235" s="1"/>
    </row>
    <row r="236" spans="1:11" ht="15" customHeight="1">
      <c r="A236" s="1" t="s">
        <v>3</v>
      </c>
      <c r="B236" s="1">
        <v>233</v>
      </c>
      <c r="C236" s="1" t="s">
        <v>533</v>
      </c>
      <c r="D236" s="1" t="s">
        <v>11</v>
      </c>
      <c r="E236" s="1">
        <v>2000</v>
      </c>
      <c r="F236" s="1"/>
      <c r="G236" s="7" t="s">
        <v>534</v>
      </c>
      <c r="H236" s="1" t="s">
        <v>696</v>
      </c>
      <c r="I236" s="1"/>
      <c r="J236" s="1"/>
      <c r="K236" s="1"/>
    </row>
    <row r="237" spans="1:11" ht="15" customHeight="1">
      <c r="A237" s="1" t="s">
        <v>3</v>
      </c>
      <c r="B237" s="1">
        <v>234</v>
      </c>
      <c r="C237" s="1" t="s">
        <v>535</v>
      </c>
      <c r="D237" s="1" t="s">
        <v>169</v>
      </c>
      <c r="E237" s="1">
        <v>-2016</v>
      </c>
      <c r="F237" s="1"/>
      <c r="G237" s="7" t="s">
        <v>536</v>
      </c>
      <c r="H237" s="1" t="s">
        <v>696</v>
      </c>
      <c r="I237" s="1"/>
      <c r="J237" s="1"/>
      <c r="K237" s="1"/>
    </row>
    <row r="238" spans="1:11" ht="15" customHeight="1">
      <c r="A238" s="1" t="s">
        <v>3</v>
      </c>
      <c r="B238" s="1">
        <v>235</v>
      </c>
      <c r="C238" s="1" t="s">
        <v>537</v>
      </c>
      <c r="D238" s="23" t="s">
        <v>733</v>
      </c>
      <c r="E238" s="1">
        <v>0.2</v>
      </c>
      <c r="F238" s="25">
        <v>2.0999999999999999E-3</v>
      </c>
      <c r="G238" s="7" t="s">
        <v>538</v>
      </c>
      <c r="H238" s="1" t="s">
        <v>696</v>
      </c>
      <c r="I238" s="1"/>
      <c r="J238" s="1"/>
      <c r="K238" s="1" t="s">
        <v>718</v>
      </c>
    </row>
    <row r="239" spans="1:11" ht="15" customHeight="1">
      <c r="A239" s="1" t="s">
        <v>3</v>
      </c>
      <c r="B239" s="1">
        <v>236</v>
      </c>
      <c r="C239" s="1" t="s">
        <v>539</v>
      </c>
      <c r="D239" s="1" t="s">
        <v>540</v>
      </c>
      <c r="E239" s="1">
        <v>11</v>
      </c>
      <c r="F239" s="1"/>
      <c r="G239" s="7" t="s">
        <v>541</v>
      </c>
      <c r="H239" s="1" t="s">
        <v>696</v>
      </c>
      <c r="I239" s="1"/>
      <c r="J239" s="1"/>
      <c r="K239" s="1"/>
    </row>
    <row r="240" spans="1:11" ht="15" customHeight="1">
      <c r="A240" s="1" t="s">
        <v>3</v>
      </c>
      <c r="B240" s="1">
        <v>237</v>
      </c>
      <c r="C240" s="1" t="s">
        <v>542</v>
      </c>
      <c r="D240" s="1" t="s">
        <v>543</v>
      </c>
      <c r="E240" s="1">
        <v>3000</v>
      </c>
      <c r="F240" s="26">
        <f>(EXP(F238*E239)-1)*15535/0.1171634</f>
        <v>3098.5394408158804</v>
      </c>
      <c r="G240" s="7" t="s">
        <v>544</v>
      </c>
      <c r="H240" s="1" t="s">
        <v>696</v>
      </c>
      <c r="I240" s="1"/>
      <c r="J240" s="1"/>
      <c r="K240" s="1" t="s">
        <v>718</v>
      </c>
    </row>
    <row r="241" spans="1:11" ht="15" customHeight="1">
      <c r="A241" s="1" t="s">
        <v>3</v>
      </c>
      <c r="B241" s="1">
        <v>238</v>
      </c>
      <c r="C241" s="1" t="s">
        <v>735</v>
      </c>
      <c r="D241" s="1" t="s">
        <v>380</v>
      </c>
      <c r="E241" s="1">
        <v>8</v>
      </c>
      <c r="F241" s="21">
        <f>9.78/0.1171634-(8/0.106588)</f>
        <v>8.4178132118660329</v>
      </c>
      <c r="G241" s="7" t="s">
        <v>748</v>
      </c>
      <c r="H241" s="1" t="s">
        <v>696</v>
      </c>
      <c r="I241" s="1"/>
      <c r="J241" s="1"/>
      <c r="K241" s="22" t="s">
        <v>734</v>
      </c>
    </row>
    <row r="242" spans="1:11" ht="15" customHeight="1">
      <c r="A242" s="1" t="s">
        <v>3</v>
      </c>
      <c r="B242" s="1">
        <v>238.5</v>
      </c>
      <c r="C242" s="1" t="s">
        <v>736</v>
      </c>
      <c r="D242" s="1" t="s">
        <v>75</v>
      </c>
      <c r="E242" s="1">
        <v>2015</v>
      </c>
      <c r="F242" s="1"/>
      <c r="G242" s="7" t="s">
        <v>749</v>
      </c>
      <c r="H242" s="1" t="s">
        <v>696</v>
      </c>
      <c r="I242" s="1"/>
      <c r="J242" s="1"/>
      <c r="K242" s="1"/>
    </row>
    <row r="243" spans="1:11" ht="15" customHeight="1">
      <c r="A243" s="1" t="s">
        <v>3</v>
      </c>
      <c r="B243" s="1">
        <v>239</v>
      </c>
      <c r="C243" s="1" t="s">
        <v>737</v>
      </c>
      <c r="D243" s="1" t="s">
        <v>540</v>
      </c>
      <c r="E243" s="1">
        <v>11</v>
      </c>
      <c r="F243" s="1">
        <f>E242-2004</f>
        <v>11</v>
      </c>
      <c r="G243" s="7" t="s">
        <v>750</v>
      </c>
      <c r="H243" s="1" t="s">
        <v>696</v>
      </c>
      <c r="I243" s="1"/>
      <c r="J243" s="1"/>
      <c r="K243" s="1"/>
    </row>
    <row r="244" spans="1:11" ht="15" customHeight="1">
      <c r="A244" s="1" t="s">
        <v>3</v>
      </c>
      <c r="B244" s="1">
        <v>239.5</v>
      </c>
      <c r="C244" s="1" t="s">
        <v>738</v>
      </c>
      <c r="D244" s="1" t="s">
        <v>744</v>
      </c>
      <c r="E244" s="1">
        <v>8.4</v>
      </c>
      <c r="F244" s="21">
        <f>F241</f>
        <v>8.4178132118660329</v>
      </c>
      <c r="G244" s="7" t="s">
        <v>751</v>
      </c>
      <c r="H244" s="1" t="s">
        <v>696</v>
      </c>
      <c r="I244" s="1"/>
      <c r="J244" s="1"/>
      <c r="K244" s="1"/>
    </row>
    <row r="245" spans="1:11" ht="15" customHeight="1">
      <c r="A245" s="1" t="s">
        <v>3</v>
      </c>
      <c r="B245" s="1">
        <v>240</v>
      </c>
      <c r="C245" s="1" t="s">
        <v>739</v>
      </c>
      <c r="D245" s="1" t="s">
        <v>745</v>
      </c>
      <c r="E245" s="1">
        <v>50</v>
      </c>
      <c r="F245" s="1"/>
      <c r="G245" s="7" t="s">
        <v>752</v>
      </c>
      <c r="H245" s="1" t="s">
        <v>696</v>
      </c>
      <c r="I245" s="1"/>
      <c r="J245" s="1" t="s">
        <v>785</v>
      </c>
      <c r="K245" s="1"/>
    </row>
    <row r="246" spans="1:11" ht="15" customHeight="1">
      <c r="A246" s="1" t="s">
        <v>3</v>
      </c>
      <c r="B246" s="1">
        <v>240.5</v>
      </c>
      <c r="C246" s="1" t="s">
        <v>740</v>
      </c>
      <c r="D246" s="1" t="s">
        <v>746</v>
      </c>
      <c r="E246" s="1">
        <v>421</v>
      </c>
      <c r="F246" s="18">
        <f>E245*F244</f>
        <v>420.89066059330162</v>
      </c>
      <c r="G246" s="7" t="s">
        <v>753</v>
      </c>
      <c r="H246" s="1" t="s">
        <v>696</v>
      </c>
      <c r="I246" s="1"/>
      <c r="J246" s="1"/>
      <c r="K246" s="1"/>
    </row>
    <row r="247" spans="1:11" ht="15" customHeight="1">
      <c r="A247" s="1" t="s">
        <v>3</v>
      </c>
      <c r="B247" s="1">
        <v>241</v>
      </c>
      <c r="C247" s="1" t="s">
        <v>741</v>
      </c>
      <c r="D247" s="1" t="s">
        <v>545</v>
      </c>
      <c r="E247" s="1">
        <v>2015</v>
      </c>
      <c r="F247" s="1"/>
      <c r="G247" s="7"/>
      <c r="H247" s="1" t="s">
        <v>696</v>
      </c>
      <c r="I247" s="1"/>
      <c r="J247" s="1"/>
      <c r="K247" s="1"/>
    </row>
    <row r="248" spans="1:11" ht="15" customHeight="1">
      <c r="A248" s="1" t="s">
        <v>3</v>
      </c>
      <c r="B248" s="1">
        <v>241.5</v>
      </c>
      <c r="C248" s="1" t="s">
        <v>742</v>
      </c>
      <c r="D248" s="1" t="s">
        <v>747</v>
      </c>
      <c r="E248" s="1">
        <v>12</v>
      </c>
      <c r="F248" s="20">
        <f>F246/(F246+E240)</f>
        <v>0.12303540286794916</v>
      </c>
      <c r="G248" s="7" t="s">
        <v>754</v>
      </c>
      <c r="H248" s="1" t="s">
        <v>696</v>
      </c>
      <c r="I248" s="1"/>
      <c r="J248" s="1"/>
      <c r="K248" s="1"/>
    </row>
    <row r="249" spans="1:11" ht="15" customHeight="1">
      <c r="A249" s="1" t="s">
        <v>3</v>
      </c>
      <c r="B249" s="1">
        <v>242</v>
      </c>
      <c r="C249" s="1" t="s">
        <v>743</v>
      </c>
      <c r="D249" s="1" t="s">
        <v>498</v>
      </c>
      <c r="E249" s="1">
        <v>10</v>
      </c>
      <c r="F249" s="1">
        <v>9.7799999999999994</v>
      </c>
      <c r="G249" s="7" t="s">
        <v>546</v>
      </c>
      <c r="H249" s="1" t="s">
        <v>696</v>
      </c>
      <c r="I249" s="1"/>
      <c r="J249" s="1"/>
      <c r="K249" s="22" t="s">
        <v>730</v>
      </c>
    </row>
    <row r="250" spans="1:11" ht="15" customHeight="1">
      <c r="A250" s="1" t="s">
        <v>3</v>
      </c>
      <c r="B250" s="1">
        <v>244</v>
      </c>
      <c r="C250" s="1" t="s">
        <v>218</v>
      </c>
      <c r="D250" s="1" t="s">
        <v>62</v>
      </c>
      <c r="E250" s="1">
        <v>2012</v>
      </c>
      <c r="F250" s="1"/>
      <c r="G250" s="7" t="s">
        <v>547</v>
      </c>
      <c r="H250" s="1" t="s">
        <v>696</v>
      </c>
      <c r="I250" s="1"/>
      <c r="J250" s="1"/>
      <c r="K250" s="1"/>
    </row>
    <row r="251" spans="1:11" ht="15" customHeight="1">
      <c r="A251" s="1" t="s">
        <v>3</v>
      </c>
      <c r="B251" s="1">
        <v>245</v>
      </c>
      <c r="C251" s="1" t="s">
        <v>548</v>
      </c>
      <c r="D251" s="1" t="s">
        <v>549</v>
      </c>
      <c r="E251" s="1">
        <v>77</v>
      </c>
      <c r="F251" s="1"/>
      <c r="G251" s="7" t="s">
        <v>550</v>
      </c>
      <c r="H251" s="1" t="s">
        <v>696</v>
      </c>
      <c r="I251" s="1"/>
      <c r="J251" s="1"/>
      <c r="K251" s="1"/>
    </row>
    <row r="252" spans="1:11" ht="15" customHeight="1">
      <c r="A252" s="1" t="s">
        <v>3</v>
      </c>
      <c r="B252" s="1">
        <v>246</v>
      </c>
      <c r="C252" s="1" t="s">
        <v>551</v>
      </c>
      <c r="D252" s="1" t="s">
        <v>552</v>
      </c>
      <c r="E252" s="1">
        <v>22072</v>
      </c>
      <c r="F252" s="1"/>
      <c r="G252" s="7" t="s">
        <v>553</v>
      </c>
      <c r="H252" s="1" t="s">
        <v>696</v>
      </c>
      <c r="I252" s="1"/>
      <c r="J252" s="1"/>
      <c r="K252" s="1"/>
    </row>
    <row r="253" spans="1:11" ht="15" customHeight="1">
      <c r="A253" s="1" t="s">
        <v>3</v>
      </c>
      <c r="B253" s="1">
        <v>247</v>
      </c>
      <c r="C253" s="1" t="s">
        <v>554</v>
      </c>
      <c r="D253" s="1" t="s">
        <v>41</v>
      </c>
      <c r="E253" s="1">
        <v>10</v>
      </c>
      <c r="F253" s="1"/>
      <c r="G253" s="7" t="s">
        <v>555</v>
      </c>
      <c r="H253" s="1" t="s">
        <v>696</v>
      </c>
      <c r="I253" s="1"/>
      <c r="J253" s="1"/>
      <c r="K253" s="1"/>
    </row>
    <row r="254" spans="1:11" ht="15" customHeight="1">
      <c r="A254" s="1" t="s">
        <v>6</v>
      </c>
      <c r="B254" s="1">
        <v>248</v>
      </c>
      <c r="C254" s="1" t="s">
        <v>556</v>
      </c>
      <c r="D254" s="1" t="s">
        <v>8</v>
      </c>
      <c r="E254" s="1">
        <v>1</v>
      </c>
      <c r="F254" s="1"/>
      <c r="G254" s="7" t="s">
        <v>557</v>
      </c>
      <c r="H254" s="1" t="s">
        <v>696</v>
      </c>
      <c r="I254" s="1"/>
      <c r="J254" s="1"/>
      <c r="K254" s="1"/>
    </row>
    <row r="255" spans="1:11" ht="15" customHeight="1">
      <c r="A255" s="1" t="s">
        <v>6</v>
      </c>
      <c r="B255" s="1">
        <v>249</v>
      </c>
      <c r="C255" s="1" t="s">
        <v>558</v>
      </c>
      <c r="D255" s="1" t="s">
        <v>8</v>
      </c>
      <c r="E255" s="1">
        <v>1</v>
      </c>
      <c r="F255" s="1"/>
      <c r="G255" s="7" t="s">
        <v>559</v>
      </c>
      <c r="H255" s="1" t="s">
        <v>696</v>
      </c>
      <c r="I255" s="1"/>
      <c r="J255" s="1"/>
      <c r="K255" s="1"/>
    </row>
    <row r="256" spans="1:11" ht="15" customHeight="1">
      <c r="A256" s="1" t="s">
        <v>3</v>
      </c>
      <c r="B256" s="1">
        <v>250</v>
      </c>
      <c r="C256" s="1" t="s">
        <v>560</v>
      </c>
      <c r="D256" s="1" t="s">
        <v>561</v>
      </c>
      <c r="E256" s="1">
        <v>1915</v>
      </c>
      <c r="F256" s="1"/>
      <c r="G256" s="7" t="s">
        <v>562</v>
      </c>
      <c r="H256" s="1" t="s">
        <v>696</v>
      </c>
      <c r="I256" s="1"/>
      <c r="J256" s="1"/>
      <c r="K256" s="1"/>
    </row>
    <row r="257" spans="1:11" ht="15" customHeight="1">
      <c r="A257" s="1" t="s">
        <v>6</v>
      </c>
      <c r="B257" s="1">
        <v>251</v>
      </c>
      <c r="C257" s="1" t="s">
        <v>563</v>
      </c>
      <c r="D257" s="1" t="s">
        <v>564</v>
      </c>
      <c r="E257" s="1">
        <v>0.5</v>
      </c>
      <c r="F257" s="1"/>
      <c r="G257" s="7" t="s">
        <v>565</v>
      </c>
      <c r="H257" s="1" t="s">
        <v>696</v>
      </c>
      <c r="I257" s="1"/>
      <c r="J257" s="1"/>
      <c r="K257" s="1"/>
    </row>
    <row r="258" spans="1:11" ht="15" customHeight="1">
      <c r="A258" s="1" t="s">
        <v>3</v>
      </c>
      <c r="B258" s="1">
        <v>252</v>
      </c>
      <c r="C258" s="1" t="s">
        <v>566</v>
      </c>
      <c r="D258" s="1" t="s">
        <v>567</v>
      </c>
      <c r="E258" s="1">
        <v>844</v>
      </c>
      <c r="F258" s="1"/>
      <c r="G258" s="7" t="s">
        <v>568</v>
      </c>
      <c r="H258" s="1" t="s">
        <v>696</v>
      </c>
      <c r="I258" s="1"/>
      <c r="J258" s="1"/>
      <c r="K258" s="1" t="s">
        <v>786</v>
      </c>
    </row>
    <row r="259" spans="1:11" ht="15" customHeight="1">
      <c r="A259" s="1" t="s">
        <v>3</v>
      </c>
      <c r="B259" s="1">
        <v>253</v>
      </c>
      <c r="C259" s="1" t="s">
        <v>569</v>
      </c>
      <c r="D259" s="1" t="s">
        <v>385</v>
      </c>
      <c r="E259" s="1">
        <v>22</v>
      </c>
      <c r="F259" s="1"/>
      <c r="G259" s="7" t="s">
        <v>570</v>
      </c>
      <c r="H259" s="1" t="s">
        <v>696</v>
      </c>
      <c r="I259" s="1"/>
      <c r="J259" s="1"/>
      <c r="K259" s="22" t="s">
        <v>787</v>
      </c>
    </row>
    <row r="260" spans="1:11" ht="15" customHeight="1">
      <c r="A260" s="1" t="s">
        <v>3</v>
      </c>
      <c r="B260" s="1">
        <v>254</v>
      </c>
      <c r="C260" s="1" t="s">
        <v>571</v>
      </c>
      <c r="D260" s="1" t="s">
        <v>567</v>
      </c>
      <c r="E260" s="1">
        <v>844</v>
      </c>
      <c r="F260" s="1"/>
      <c r="G260" s="7" t="s">
        <v>572</v>
      </c>
      <c r="H260" s="1" t="s">
        <v>696</v>
      </c>
      <c r="I260" s="1"/>
      <c r="J260" s="1"/>
      <c r="K260" s="1"/>
    </row>
    <row r="261" spans="1:11" ht="15" customHeight="1">
      <c r="A261" s="1" t="s">
        <v>3</v>
      </c>
      <c r="B261" s="1">
        <v>255</v>
      </c>
      <c r="C261" s="1" t="s">
        <v>573</v>
      </c>
      <c r="D261" s="1" t="s">
        <v>64</v>
      </c>
      <c r="E261" s="1">
        <v>2</v>
      </c>
      <c r="F261" s="1"/>
      <c r="G261" s="7" t="s">
        <v>574</v>
      </c>
      <c r="H261" s="1" t="s">
        <v>696</v>
      </c>
      <c r="I261" s="1"/>
      <c r="J261" s="1"/>
      <c r="K261" s="1"/>
    </row>
    <row r="262" spans="1:11" ht="15" customHeight="1">
      <c r="A262" s="1" t="s">
        <v>0</v>
      </c>
      <c r="B262" s="1">
        <v>256</v>
      </c>
      <c r="C262" s="1"/>
      <c r="D262" s="1" t="s">
        <v>8</v>
      </c>
      <c r="E262" s="1">
        <v>1</v>
      </c>
      <c r="F262" s="1"/>
      <c r="G262" s="7" t="s">
        <v>575</v>
      </c>
      <c r="H262" s="1" t="s">
        <v>696</v>
      </c>
      <c r="I262" s="1"/>
      <c r="J262" s="1"/>
      <c r="K262" s="1"/>
    </row>
    <row r="263" spans="1:11" ht="15" customHeight="1">
      <c r="A263" s="1" t="s">
        <v>3</v>
      </c>
      <c r="B263" s="1">
        <v>257</v>
      </c>
      <c r="C263" s="1" t="s">
        <v>576</v>
      </c>
      <c r="D263" s="1" t="s">
        <v>1</v>
      </c>
      <c r="E263" s="1">
        <v>3</v>
      </c>
      <c r="F263" s="1"/>
      <c r="G263" s="7" t="s">
        <v>577</v>
      </c>
      <c r="H263" s="1" t="s">
        <v>696</v>
      </c>
      <c r="I263" s="1"/>
      <c r="J263" s="1"/>
      <c r="K263" s="1"/>
    </row>
    <row r="264" spans="1:11" ht="15" customHeight="1">
      <c r="A264" s="1" t="s">
        <v>6</v>
      </c>
      <c r="B264" s="1">
        <v>258</v>
      </c>
      <c r="C264" s="1" t="s">
        <v>7</v>
      </c>
      <c r="D264" s="1" t="s">
        <v>8</v>
      </c>
      <c r="E264" s="1">
        <v>1</v>
      </c>
      <c r="F264" s="1"/>
      <c r="G264" s="7" t="s">
        <v>9</v>
      </c>
      <c r="H264" s="1" t="s">
        <v>696</v>
      </c>
      <c r="I264" s="1"/>
      <c r="J264" s="1"/>
      <c r="K264" s="1"/>
    </row>
    <row r="265" spans="1:11" ht="15" customHeight="1">
      <c r="A265" s="1" t="s">
        <v>3</v>
      </c>
      <c r="B265" s="1">
        <v>259</v>
      </c>
      <c r="C265" s="1" t="s">
        <v>10</v>
      </c>
      <c r="D265" s="1" t="s">
        <v>11</v>
      </c>
      <c r="E265" s="1">
        <v>2000</v>
      </c>
      <c r="F265" s="1"/>
      <c r="G265" s="7" t="s">
        <v>12</v>
      </c>
      <c r="H265" s="1" t="s">
        <v>696</v>
      </c>
      <c r="I265" s="1"/>
      <c r="J265" s="1"/>
      <c r="K265" s="1"/>
    </row>
    <row r="266" spans="1:11" ht="15" customHeight="1">
      <c r="A266" s="1" t="s">
        <v>6</v>
      </c>
      <c r="B266" s="1">
        <v>260</v>
      </c>
      <c r="C266" s="1" t="s">
        <v>578</v>
      </c>
      <c r="D266" s="1" t="s">
        <v>8</v>
      </c>
      <c r="E266" s="1">
        <v>1</v>
      </c>
      <c r="F266" s="1"/>
      <c r="G266" s="7" t="s">
        <v>44</v>
      </c>
      <c r="H266" s="1" t="s">
        <v>696</v>
      </c>
      <c r="I266" s="1"/>
      <c r="J266" s="1"/>
      <c r="K266" s="1"/>
    </row>
    <row r="267" spans="1:11" ht="15" customHeight="1">
      <c r="A267" s="1" t="s">
        <v>0</v>
      </c>
      <c r="B267" s="1">
        <v>261</v>
      </c>
      <c r="C267" s="1"/>
      <c r="D267" s="1" t="s">
        <v>13</v>
      </c>
      <c r="E267" s="1"/>
      <c r="F267" s="1"/>
      <c r="G267" s="7" t="s">
        <v>579</v>
      </c>
      <c r="H267" s="1" t="s">
        <v>696</v>
      </c>
      <c r="I267" s="1"/>
      <c r="J267" s="1"/>
      <c r="K267" s="1"/>
    </row>
    <row r="268" spans="1:11" ht="15" customHeight="1">
      <c r="A268" s="1" t="s">
        <v>6</v>
      </c>
      <c r="B268" s="1">
        <v>262</v>
      </c>
      <c r="C268" s="1" t="s">
        <v>580</v>
      </c>
      <c r="D268" s="1" t="s">
        <v>41</v>
      </c>
      <c r="E268" s="1">
        <v>10</v>
      </c>
      <c r="F268" s="1"/>
      <c r="G268" s="7" t="s">
        <v>581</v>
      </c>
      <c r="H268" s="1" t="s">
        <v>696</v>
      </c>
      <c r="I268" s="1"/>
      <c r="J268" s="1"/>
      <c r="K268" s="1"/>
    </row>
    <row r="269" spans="1:11" ht="15" customHeight="1">
      <c r="A269" s="1" t="s">
        <v>3</v>
      </c>
      <c r="B269" s="1">
        <v>263</v>
      </c>
      <c r="C269" s="1" t="s">
        <v>45</v>
      </c>
      <c r="D269" s="1" t="s">
        <v>1</v>
      </c>
      <c r="E269" s="1">
        <v>3</v>
      </c>
      <c r="F269" s="1"/>
      <c r="G269" s="7" t="s">
        <v>582</v>
      </c>
      <c r="H269" s="1" t="s">
        <v>696</v>
      </c>
      <c r="I269" s="1"/>
      <c r="J269" s="1"/>
      <c r="K269" s="1"/>
    </row>
    <row r="270" spans="1:11" ht="15" customHeight="1">
      <c r="A270" s="1" t="s">
        <v>3</v>
      </c>
      <c r="B270" s="1">
        <v>264</v>
      </c>
      <c r="C270" s="1" t="s">
        <v>583</v>
      </c>
      <c r="D270" s="1" t="s">
        <v>8</v>
      </c>
      <c r="E270" s="1">
        <v>1</v>
      </c>
      <c r="F270" s="1"/>
      <c r="G270" s="7" t="s">
        <v>501</v>
      </c>
      <c r="H270" s="1" t="s">
        <v>696</v>
      </c>
      <c r="I270" s="1"/>
      <c r="J270" s="1"/>
      <c r="K270" s="1"/>
    </row>
    <row r="271" spans="1:11" ht="15" customHeight="1">
      <c r="A271" s="1" t="s">
        <v>3</v>
      </c>
      <c r="B271" s="1">
        <v>265</v>
      </c>
      <c r="C271" s="1" t="s">
        <v>584</v>
      </c>
      <c r="D271" s="1" t="s">
        <v>80</v>
      </c>
      <c r="E271" s="1">
        <v>2016</v>
      </c>
      <c r="F271" s="1"/>
      <c r="G271" s="7" t="s">
        <v>585</v>
      </c>
      <c r="H271" s="1" t="s">
        <v>696</v>
      </c>
      <c r="I271" s="1"/>
      <c r="J271" s="1"/>
      <c r="K271" s="1"/>
    </row>
    <row r="272" spans="1:11" ht="15" customHeight="1">
      <c r="A272" s="1" t="s">
        <v>3</v>
      </c>
      <c r="B272" s="1">
        <v>266</v>
      </c>
      <c r="C272" s="1" t="s">
        <v>586</v>
      </c>
      <c r="D272" s="1" t="s">
        <v>587</v>
      </c>
      <c r="E272" s="1">
        <v>45</v>
      </c>
      <c r="F272" s="1"/>
      <c r="G272" s="7" t="s">
        <v>588</v>
      </c>
      <c r="H272" s="1" t="s">
        <v>696</v>
      </c>
      <c r="I272" s="1"/>
      <c r="J272" s="1"/>
      <c r="K272" s="1" t="s">
        <v>788</v>
      </c>
    </row>
    <row r="273" spans="1:11" ht="15" customHeight="1">
      <c r="A273" s="1" t="s">
        <v>3</v>
      </c>
      <c r="B273" s="1">
        <v>267</v>
      </c>
      <c r="C273" s="1" t="s">
        <v>589</v>
      </c>
      <c r="D273" s="1" t="s">
        <v>48</v>
      </c>
      <c r="E273" s="1">
        <v>2019</v>
      </c>
      <c r="F273" s="1"/>
      <c r="G273" s="7" t="s">
        <v>590</v>
      </c>
      <c r="H273" s="1" t="s">
        <v>696</v>
      </c>
      <c r="I273" s="1"/>
      <c r="J273" s="1"/>
      <c r="K273" s="1"/>
    </row>
    <row r="274" spans="1:11" ht="15" customHeight="1">
      <c r="A274" s="1" t="s">
        <v>3</v>
      </c>
      <c r="B274" s="1">
        <v>331</v>
      </c>
      <c r="C274" s="1" t="s">
        <v>591</v>
      </c>
      <c r="D274" s="1" t="s">
        <v>89</v>
      </c>
      <c r="E274" s="1">
        <v>21</v>
      </c>
      <c r="F274" s="1"/>
      <c r="G274" s="7" t="s">
        <v>592</v>
      </c>
      <c r="H274" s="1" t="s">
        <v>696</v>
      </c>
      <c r="I274" s="1"/>
      <c r="J274" s="1"/>
      <c r="K274" s="1"/>
    </row>
    <row r="275" spans="1:11" ht="15" customHeight="1">
      <c r="A275" s="1" t="s">
        <v>6</v>
      </c>
      <c r="B275" s="1">
        <v>332</v>
      </c>
      <c r="C275" s="1" t="s">
        <v>17</v>
      </c>
      <c r="D275" s="1" t="s">
        <v>8</v>
      </c>
      <c r="E275" s="1">
        <v>1</v>
      </c>
      <c r="F275" s="1"/>
      <c r="G275" s="7" t="s">
        <v>593</v>
      </c>
      <c r="H275" s="1" t="s">
        <v>696</v>
      </c>
      <c r="I275" s="1"/>
      <c r="J275" s="1"/>
      <c r="K275" s="1"/>
    </row>
    <row r="276" spans="1:11" ht="15" customHeight="1">
      <c r="A276" s="1" t="s">
        <v>3</v>
      </c>
      <c r="B276" s="1">
        <v>333</v>
      </c>
      <c r="C276" s="1" t="s">
        <v>594</v>
      </c>
      <c r="D276" s="1" t="s">
        <v>513</v>
      </c>
      <c r="E276" s="1">
        <v>18</v>
      </c>
      <c r="F276" s="1">
        <f>E227</f>
        <v>18</v>
      </c>
      <c r="G276" s="7" t="s">
        <v>595</v>
      </c>
      <c r="H276" s="1" t="s">
        <v>696</v>
      </c>
      <c r="I276" s="1"/>
      <c r="J276" s="1"/>
      <c r="K276" s="1"/>
    </row>
    <row r="277" spans="1:11" ht="15" customHeight="1">
      <c r="A277" s="1" t="s">
        <v>0</v>
      </c>
      <c r="B277" s="1">
        <v>334</v>
      </c>
      <c r="C277" s="1"/>
      <c r="D277" s="1" t="s">
        <v>596</v>
      </c>
      <c r="E277" s="1">
        <v>98</v>
      </c>
      <c r="F277" s="1"/>
      <c r="G277" s="7" t="s">
        <v>597</v>
      </c>
      <c r="H277" s="1" t="s">
        <v>696</v>
      </c>
      <c r="I277" s="1"/>
      <c r="J277" s="1" t="s">
        <v>789</v>
      </c>
      <c r="K277" s="1"/>
    </row>
    <row r="278" spans="1:11" ht="15" customHeight="1">
      <c r="A278" s="1" t="s">
        <v>3</v>
      </c>
      <c r="B278" s="1">
        <v>335</v>
      </c>
      <c r="C278" s="1" t="s">
        <v>598</v>
      </c>
      <c r="D278" s="1" t="s">
        <v>599</v>
      </c>
      <c r="E278" s="1">
        <v>118</v>
      </c>
      <c r="F278" s="1"/>
      <c r="G278" s="7" t="s">
        <v>600</v>
      </c>
      <c r="H278" s="1" t="s">
        <v>716</v>
      </c>
      <c r="I278" s="1"/>
      <c r="J278" s="1"/>
      <c r="K278" s="1"/>
    </row>
    <row r="279" spans="1:11" ht="15" customHeight="1">
      <c r="A279" s="1" t="s">
        <v>3</v>
      </c>
      <c r="B279" s="1">
        <v>336</v>
      </c>
      <c r="C279" s="1" t="s">
        <v>601</v>
      </c>
      <c r="D279" s="1" t="s">
        <v>602</v>
      </c>
      <c r="E279" s="1">
        <v>600</v>
      </c>
      <c r="F279" s="1"/>
      <c r="G279" s="7" t="s">
        <v>603</v>
      </c>
      <c r="H279" s="1" t="s">
        <v>716</v>
      </c>
      <c r="I279" s="1"/>
      <c r="J279" s="1"/>
      <c r="K279" s="1"/>
    </row>
    <row r="280" spans="1:11" ht="15" customHeight="1">
      <c r="A280" s="1" t="s">
        <v>3</v>
      </c>
      <c r="B280" s="1">
        <v>337</v>
      </c>
      <c r="C280" s="1" t="s">
        <v>604</v>
      </c>
      <c r="D280" s="1" t="s">
        <v>599</v>
      </c>
      <c r="E280" s="1">
        <v>118</v>
      </c>
      <c r="F280" s="1"/>
      <c r="G280" s="7" t="s">
        <v>605</v>
      </c>
      <c r="H280" s="1" t="s">
        <v>716</v>
      </c>
      <c r="I280" s="1"/>
      <c r="J280" s="1"/>
      <c r="K280" s="1"/>
    </row>
    <row r="281" spans="1:11" ht="15" customHeight="1">
      <c r="A281" s="1" t="s">
        <v>3</v>
      </c>
      <c r="B281" s="1">
        <v>338</v>
      </c>
      <c r="C281" s="1" t="s">
        <v>606</v>
      </c>
      <c r="D281" s="1" t="s">
        <v>607</v>
      </c>
      <c r="E281" s="1">
        <v>305</v>
      </c>
      <c r="F281" s="1"/>
      <c r="G281" s="7" t="s">
        <v>608</v>
      </c>
      <c r="H281" s="1" t="s">
        <v>716</v>
      </c>
      <c r="I281" s="1"/>
      <c r="J281" s="1"/>
      <c r="K281" s="1"/>
    </row>
    <row r="282" spans="1:11" ht="15" customHeight="1">
      <c r="A282" s="1" t="s">
        <v>6</v>
      </c>
      <c r="B282" s="1">
        <v>339</v>
      </c>
      <c r="C282" s="1" t="s">
        <v>609</v>
      </c>
      <c r="D282" s="1" t="s">
        <v>8</v>
      </c>
      <c r="E282" s="1">
        <v>1</v>
      </c>
      <c r="F282" s="1"/>
      <c r="G282" s="7" t="s">
        <v>610</v>
      </c>
      <c r="H282" s="1" t="s">
        <v>696</v>
      </c>
      <c r="I282" s="1"/>
      <c r="J282" s="1"/>
      <c r="K282" s="1"/>
    </row>
    <row r="283" spans="1:11" ht="15" customHeight="1">
      <c r="A283" s="1" t="s">
        <v>3</v>
      </c>
      <c r="B283" s="1">
        <v>340</v>
      </c>
      <c r="C283" s="1" t="s">
        <v>611</v>
      </c>
      <c r="D283" s="1" t="s">
        <v>602</v>
      </c>
      <c r="E283" s="1">
        <v>600</v>
      </c>
      <c r="F283" s="1"/>
      <c r="G283" s="7" t="s">
        <v>612</v>
      </c>
      <c r="H283" s="1" t="s">
        <v>716</v>
      </c>
      <c r="I283" s="1"/>
      <c r="J283" s="1"/>
      <c r="K283" s="1"/>
    </row>
    <row r="284" spans="1:11" ht="15" customHeight="1">
      <c r="A284" s="1" t="s">
        <v>3</v>
      </c>
      <c r="B284" s="1">
        <v>341</v>
      </c>
      <c r="C284" s="1" t="s">
        <v>613</v>
      </c>
      <c r="D284" s="1" t="s">
        <v>188</v>
      </c>
      <c r="E284" s="1">
        <v>2018</v>
      </c>
      <c r="F284" s="1"/>
      <c r="G284" s="7" t="s">
        <v>595</v>
      </c>
      <c r="H284" s="1" t="s">
        <v>696</v>
      </c>
      <c r="I284" s="1"/>
      <c r="J284" s="1"/>
      <c r="K284" s="1"/>
    </row>
    <row r="285" spans="1:11" ht="15" customHeight="1">
      <c r="A285" s="1" t="s">
        <v>6</v>
      </c>
      <c r="B285" s="1">
        <v>342</v>
      </c>
      <c r="C285" s="1" t="s">
        <v>17</v>
      </c>
      <c r="D285" s="1" t="s">
        <v>8</v>
      </c>
      <c r="E285" s="1">
        <v>1</v>
      </c>
      <c r="F285" s="1"/>
      <c r="G285" s="7" t="s">
        <v>614</v>
      </c>
      <c r="H285" s="1" t="s">
        <v>696</v>
      </c>
      <c r="I285" s="1"/>
      <c r="J285" s="1"/>
      <c r="K285" s="1"/>
    </row>
    <row r="286" spans="1:11" ht="15" customHeight="1">
      <c r="A286" s="1" t="s">
        <v>3</v>
      </c>
      <c r="B286" s="1">
        <v>343</v>
      </c>
      <c r="C286" s="1" t="s">
        <v>615</v>
      </c>
      <c r="D286" s="1" t="s">
        <v>616</v>
      </c>
      <c r="E286" s="1">
        <v>76</v>
      </c>
      <c r="F286" s="1"/>
      <c r="G286" s="7" t="s">
        <v>617</v>
      </c>
      <c r="H286" s="1" t="s">
        <v>696</v>
      </c>
      <c r="I286" s="1"/>
      <c r="J286" s="1"/>
      <c r="K286" s="1"/>
    </row>
    <row r="287" spans="1:11" ht="15" customHeight="1">
      <c r="A287" s="1" t="s">
        <v>3</v>
      </c>
      <c r="B287" s="1">
        <v>344</v>
      </c>
      <c r="C287" s="1" t="s">
        <v>618</v>
      </c>
      <c r="D287" s="1" t="s">
        <v>619</v>
      </c>
      <c r="E287" s="1">
        <v>26547</v>
      </c>
      <c r="F287" s="1"/>
      <c r="G287" s="7" t="s">
        <v>620</v>
      </c>
      <c r="H287" s="1" t="s">
        <v>696</v>
      </c>
      <c r="I287" s="1"/>
      <c r="J287" s="1"/>
      <c r="K287" s="1"/>
    </row>
    <row r="288" spans="1:11" ht="15" customHeight="1">
      <c r="A288" s="1" t="s">
        <v>3</v>
      </c>
      <c r="B288" s="1">
        <v>345</v>
      </c>
      <c r="C288" s="1" t="s">
        <v>621</v>
      </c>
      <c r="D288" s="1" t="s">
        <v>616</v>
      </c>
      <c r="E288" s="1">
        <v>76</v>
      </c>
      <c r="F288" s="1"/>
      <c r="G288" s="7" t="s">
        <v>622</v>
      </c>
      <c r="H288" s="1" t="s">
        <v>696</v>
      </c>
      <c r="I288" s="1"/>
      <c r="J288" s="1"/>
      <c r="K288" s="1"/>
    </row>
    <row r="289" spans="1:11" ht="15" customHeight="1">
      <c r="A289" s="1" t="s">
        <v>3</v>
      </c>
      <c r="B289" s="1">
        <v>346</v>
      </c>
      <c r="C289" s="1" t="s">
        <v>623</v>
      </c>
      <c r="D289" s="1" t="s">
        <v>619</v>
      </c>
      <c r="E289" s="1">
        <v>26547</v>
      </c>
      <c r="F289" s="1"/>
      <c r="G289" s="7" t="s">
        <v>624</v>
      </c>
      <c r="H289" s="1" t="s">
        <v>696</v>
      </c>
      <c r="I289" s="1"/>
      <c r="J289" s="1"/>
      <c r="K289" s="1"/>
    </row>
    <row r="290" spans="1:11" ht="15" customHeight="1">
      <c r="A290" s="1" t="s">
        <v>3</v>
      </c>
      <c r="B290" s="1">
        <v>347</v>
      </c>
      <c r="C290" s="1" t="s">
        <v>625</v>
      </c>
      <c r="D290" s="1" t="s">
        <v>626</v>
      </c>
      <c r="E290" s="1">
        <v>82</v>
      </c>
      <c r="F290" s="1"/>
      <c r="G290" s="7" t="s">
        <v>627</v>
      </c>
      <c r="H290" s="1" t="s">
        <v>696</v>
      </c>
      <c r="I290" s="1"/>
      <c r="J290" s="1"/>
      <c r="K290" s="1"/>
    </row>
    <row r="291" spans="1:11" ht="15" customHeight="1">
      <c r="A291" s="1" t="s">
        <v>3</v>
      </c>
      <c r="B291" s="1">
        <v>348</v>
      </c>
      <c r="C291" s="1" t="s">
        <v>628</v>
      </c>
      <c r="D291" s="1" t="s">
        <v>629</v>
      </c>
      <c r="E291" s="1">
        <v>29237</v>
      </c>
      <c r="F291" s="1"/>
      <c r="G291" s="7" t="s">
        <v>630</v>
      </c>
      <c r="H291" s="1" t="s">
        <v>696</v>
      </c>
      <c r="I291" s="1"/>
      <c r="J291" s="1"/>
      <c r="K291" s="1"/>
    </row>
    <row r="292" spans="1:11" ht="15" customHeight="1">
      <c r="A292" s="1" t="s">
        <v>3</v>
      </c>
      <c r="B292" s="1">
        <v>349</v>
      </c>
      <c r="C292" s="1" t="s">
        <v>631</v>
      </c>
      <c r="D292" s="1" t="s">
        <v>632</v>
      </c>
      <c r="E292" s="1">
        <v>16</v>
      </c>
      <c r="F292" s="1"/>
      <c r="G292" s="7" t="s">
        <v>633</v>
      </c>
      <c r="H292" s="1" t="s">
        <v>696</v>
      </c>
      <c r="I292" s="1"/>
      <c r="J292" s="1"/>
      <c r="K292" s="1" t="s">
        <v>788</v>
      </c>
    </row>
    <row r="293" spans="1:11" ht="15" customHeight="1">
      <c r="A293" s="1" t="s">
        <v>3</v>
      </c>
      <c r="B293" s="1">
        <v>350</v>
      </c>
      <c r="C293" s="1" t="s">
        <v>634</v>
      </c>
      <c r="D293" s="1" t="s">
        <v>95</v>
      </c>
      <c r="E293" s="1">
        <v>2017</v>
      </c>
      <c r="F293" s="1"/>
      <c r="G293" s="7" t="s">
        <v>635</v>
      </c>
      <c r="H293" s="1" t="s">
        <v>696</v>
      </c>
      <c r="I293" s="1"/>
      <c r="J293" s="1"/>
      <c r="K293" s="1" t="s">
        <v>788</v>
      </c>
    </row>
    <row r="294" spans="1:11" ht="15" customHeight="1">
      <c r="A294" s="1" t="s">
        <v>3</v>
      </c>
      <c r="B294" s="1">
        <v>351</v>
      </c>
      <c r="C294" s="1" t="s">
        <v>636</v>
      </c>
      <c r="D294" s="1" t="s">
        <v>188</v>
      </c>
      <c r="E294" s="1">
        <v>2018</v>
      </c>
      <c r="F294" s="1"/>
      <c r="G294" s="7" t="s">
        <v>637</v>
      </c>
      <c r="H294" s="1" t="s">
        <v>696</v>
      </c>
      <c r="I294" s="1"/>
      <c r="J294" s="1"/>
      <c r="K294" s="1" t="s">
        <v>788</v>
      </c>
    </row>
    <row r="295" spans="1:11" ht="15" customHeight="1">
      <c r="A295" s="1" t="s">
        <v>3</v>
      </c>
      <c r="B295" s="1">
        <v>352</v>
      </c>
      <c r="C295" s="1" t="s">
        <v>638</v>
      </c>
      <c r="D295" s="1" t="s">
        <v>48</v>
      </c>
      <c r="E295" s="1">
        <v>2019</v>
      </c>
      <c r="F295" s="1"/>
      <c r="G295" s="7" t="s">
        <v>639</v>
      </c>
      <c r="H295" s="1" t="s">
        <v>696</v>
      </c>
      <c r="I295" s="1"/>
      <c r="J295" s="1"/>
      <c r="K295" s="1" t="s">
        <v>788</v>
      </c>
    </row>
    <row r="296" spans="1:11" ht="15" customHeight="1">
      <c r="A296" s="1" t="s">
        <v>3</v>
      </c>
      <c r="B296" s="1">
        <v>353</v>
      </c>
      <c r="C296" s="1" t="s">
        <v>640</v>
      </c>
      <c r="D296" s="1" t="s">
        <v>95</v>
      </c>
      <c r="E296" s="1">
        <v>2017</v>
      </c>
      <c r="F296" s="1"/>
      <c r="G296" s="7" t="s">
        <v>641</v>
      </c>
      <c r="H296" s="1" t="s">
        <v>696</v>
      </c>
      <c r="I296" s="1"/>
      <c r="J296" s="1"/>
      <c r="K296" s="1" t="s">
        <v>788</v>
      </c>
    </row>
    <row r="297" spans="1:11" ht="15" customHeight="1">
      <c r="A297" s="1" t="s">
        <v>3</v>
      </c>
      <c r="B297" s="1">
        <v>354</v>
      </c>
      <c r="C297" s="1" t="s">
        <v>642</v>
      </c>
      <c r="D297" s="1" t="s">
        <v>643</v>
      </c>
      <c r="E297" s="1">
        <v>-19</v>
      </c>
      <c r="F297" s="1"/>
      <c r="G297" s="7" t="s">
        <v>644</v>
      </c>
      <c r="H297" s="1" t="s">
        <v>696</v>
      </c>
      <c r="I297" s="1"/>
      <c r="J297" s="1"/>
      <c r="K297" s="1"/>
    </row>
    <row r="298" spans="1:11" ht="15" customHeight="1">
      <c r="A298" s="1" t="s">
        <v>6</v>
      </c>
      <c r="B298" s="1">
        <v>355</v>
      </c>
      <c r="C298" s="1" t="s">
        <v>645</v>
      </c>
      <c r="D298" s="1" t="s">
        <v>41</v>
      </c>
      <c r="E298" s="1">
        <v>10</v>
      </c>
      <c r="F298" s="1"/>
      <c r="G298" s="7" t="s">
        <v>646</v>
      </c>
      <c r="H298" s="1" t="s">
        <v>696</v>
      </c>
      <c r="I298" s="1"/>
      <c r="J298" s="1"/>
      <c r="K298" s="1"/>
    </row>
    <row r="299" spans="1:11" ht="15" customHeight="1">
      <c r="A299" s="1" t="s">
        <v>3</v>
      </c>
      <c r="B299" s="1">
        <v>356</v>
      </c>
      <c r="C299" s="1" t="s">
        <v>647</v>
      </c>
      <c r="D299" s="1" t="s">
        <v>95</v>
      </c>
      <c r="E299" s="1">
        <v>2017</v>
      </c>
      <c r="F299" s="1"/>
      <c r="G299" s="7" t="s">
        <v>648</v>
      </c>
      <c r="H299" s="1" t="s">
        <v>696</v>
      </c>
      <c r="I299" s="1"/>
      <c r="J299" s="1"/>
      <c r="K299" s="1"/>
    </row>
    <row r="300" spans="1:11" ht="15" customHeight="1">
      <c r="A300" s="1" t="s">
        <v>3</v>
      </c>
      <c r="B300" s="1">
        <v>357</v>
      </c>
      <c r="C300" s="1" t="s">
        <v>649</v>
      </c>
      <c r="D300" s="1" t="s">
        <v>650</v>
      </c>
      <c r="E300" s="1">
        <v>13771</v>
      </c>
      <c r="F300" s="1"/>
      <c r="G300" s="7" t="s">
        <v>651</v>
      </c>
      <c r="H300" s="1" t="s">
        <v>696</v>
      </c>
      <c r="I300" s="1"/>
      <c r="J300" s="1"/>
      <c r="K300" s="1"/>
    </row>
    <row r="301" spans="1:11" ht="15" customHeight="1">
      <c r="A301" s="1" t="s">
        <v>6</v>
      </c>
      <c r="B301" s="1">
        <v>358</v>
      </c>
      <c r="C301" s="1" t="s">
        <v>652</v>
      </c>
      <c r="D301" s="1" t="s">
        <v>41</v>
      </c>
      <c r="E301" s="1">
        <v>10</v>
      </c>
      <c r="F301" s="1"/>
      <c r="G301" s="7" t="s">
        <v>653</v>
      </c>
      <c r="H301" s="1" t="s">
        <v>696</v>
      </c>
      <c r="I301" s="1"/>
      <c r="J301" s="1"/>
      <c r="K301" s="1"/>
    </row>
    <row r="302" spans="1:11" ht="15" customHeight="1">
      <c r="A302" s="1" t="s">
        <v>3</v>
      </c>
      <c r="B302" s="1">
        <v>359</v>
      </c>
      <c r="C302" s="1" t="s">
        <v>654</v>
      </c>
      <c r="D302" s="1" t="s">
        <v>655</v>
      </c>
      <c r="E302" s="1">
        <v>12866</v>
      </c>
      <c r="F302" s="1"/>
      <c r="G302" s="7" t="s">
        <v>656</v>
      </c>
      <c r="H302" s="1" t="s">
        <v>696</v>
      </c>
      <c r="I302" s="1"/>
      <c r="J302" s="1"/>
      <c r="K302" s="1"/>
    </row>
    <row r="303" spans="1:11" ht="15" customHeight="1">
      <c r="A303" s="1" t="s">
        <v>3</v>
      </c>
      <c r="B303" s="1">
        <v>360</v>
      </c>
      <c r="C303" s="1" t="s">
        <v>657</v>
      </c>
      <c r="D303" s="1" t="s">
        <v>29</v>
      </c>
      <c r="E303" s="1">
        <v>100</v>
      </c>
      <c r="F303" s="1"/>
      <c r="G303" s="7" t="s">
        <v>658</v>
      </c>
      <c r="H303" s="1" t="s">
        <v>696</v>
      </c>
      <c r="I303" s="1"/>
      <c r="J303" s="1"/>
      <c r="K303" s="1"/>
    </row>
    <row r="304" spans="1:11" ht="15" customHeight="1">
      <c r="A304" s="1" t="s">
        <v>3</v>
      </c>
      <c r="B304" s="1">
        <v>361</v>
      </c>
      <c r="C304" s="1" t="s">
        <v>659</v>
      </c>
      <c r="D304" s="1" t="s">
        <v>48</v>
      </c>
      <c r="E304" s="1">
        <v>2019</v>
      </c>
      <c r="F304" s="1"/>
      <c r="G304" s="7" t="s">
        <v>660</v>
      </c>
      <c r="H304" s="1" t="s">
        <v>696</v>
      </c>
      <c r="I304" s="1"/>
      <c r="J304" s="1"/>
      <c r="K304" s="1"/>
    </row>
    <row r="305" spans="1:11" ht="15" customHeight="1">
      <c r="A305" s="1" t="s">
        <v>3</v>
      </c>
      <c r="B305" s="1">
        <v>362</v>
      </c>
      <c r="C305" s="1" t="s">
        <v>661</v>
      </c>
      <c r="D305" s="1" t="s">
        <v>23</v>
      </c>
      <c r="E305" s="1">
        <v>2020</v>
      </c>
      <c r="F305" s="1"/>
      <c r="G305" s="7" t="s">
        <v>662</v>
      </c>
      <c r="H305" s="1" t="s">
        <v>696</v>
      </c>
      <c r="I305" s="1"/>
      <c r="J305" s="1"/>
      <c r="K305" s="1"/>
    </row>
    <row r="306" spans="1:11" ht="15" customHeight="1">
      <c r="A306" s="1" t="s">
        <v>3</v>
      </c>
      <c r="B306" s="1">
        <v>363</v>
      </c>
      <c r="C306" s="1" t="s">
        <v>663</v>
      </c>
      <c r="D306" s="1" t="s">
        <v>188</v>
      </c>
      <c r="E306" s="1">
        <v>2018</v>
      </c>
      <c r="F306" s="1"/>
      <c r="G306" s="7" t="s">
        <v>664</v>
      </c>
      <c r="H306" s="1" t="s">
        <v>696</v>
      </c>
      <c r="I306" s="1"/>
      <c r="J306" s="1"/>
      <c r="K306" s="1"/>
    </row>
    <row r="307" spans="1:11" ht="15" customHeight="1">
      <c r="A307" s="1" t="s">
        <v>6</v>
      </c>
      <c r="B307" s="1">
        <v>364</v>
      </c>
      <c r="C307" s="1" t="s">
        <v>665</v>
      </c>
      <c r="D307" s="1" t="s">
        <v>666</v>
      </c>
      <c r="E307" s="1">
        <v>-355488</v>
      </c>
      <c r="F307" s="1"/>
      <c r="G307" s="7" t="s">
        <v>667</v>
      </c>
      <c r="H307" s="1" t="s">
        <v>696</v>
      </c>
      <c r="I307" s="1"/>
      <c r="J307" s="1"/>
      <c r="K307" s="1"/>
    </row>
    <row r="308" spans="1:11" ht="15" customHeight="1">
      <c r="A308" s="1" t="s">
        <v>6</v>
      </c>
      <c r="B308" s="1">
        <v>365</v>
      </c>
      <c r="C308" s="1" t="s">
        <v>668</v>
      </c>
      <c r="D308" s="1" t="s">
        <v>111</v>
      </c>
      <c r="E308" s="1">
        <v>1</v>
      </c>
      <c r="F308" s="1"/>
      <c r="G308" s="7" t="s">
        <v>669</v>
      </c>
      <c r="H308" s="1" t="s">
        <v>696</v>
      </c>
      <c r="I308" s="1"/>
      <c r="J308" s="1"/>
      <c r="K308" s="1"/>
    </row>
    <row r="309" spans="1:11" ht="15" customHeight="1">
      <c r="A309" s="1" t="s">
        <v>3</v>
      </c>
      <c r="B309" s="1">
        <v>366</v>
      </c>
      <c r="C309" s="1" t="s">
        <v>670</v>
      </c>
      <c r="D309" s="1" t="s">
        <v>29</v>
      </c>
      <c r="E309" s="1">
        <v>100</v>
      </c>
      <c r="F309" s="1"/>
      <c r="G309" s="7" t="s">
        <v>671</v>
      </c>
      <c r="H309" s="1" t="s">
        <v>696</v>
      </c>
      <c r="I309" s="1"/>
      <c r="J309" s="1"/>
      <c r="K309" s="1"/>
    </row>
    <row r="310" spans="1:11" ht="15" customHeight="1">
      <c r="A310" s="1" t="s">
        <v>3</v>
      </c>
      <c r="B310" s="1">
        <v>367</v>
      </c>
      <c r="C310" s="1" t="s">
        <v>672</v>
      </c>
      <c r="D310" s="1" t="s">
        <v>655</v>
      </c>
      <c r="E310" s="1">
        <v>12866</v>
      </c>
      <c r="F310" s="1"/>
      <c r="G310" s="7" t="s">
        <v>673</v>
      </c>
      <c r="H310" s="1" t="s">
        <v>696</v>
      </c>
      <c r="I310" s="1"/>
      <c r="J310" s="1"/>
      <c r="K310" s="1"/>
    </row>
    <row r="311" spans="1:11" ht="15" customHeight="1">
      <c r="A311" s="1" t="s">
        <v>3</v>
      </c>
      <c r="B311" s="1">
        <v>368</v>
      </c>
      <c r="C311" s="1" t="s">
        <v>674</v>
      </c>
      <c r="D311" s="1" t="s">
        <v>95</v>
      </c>
      <c r="E311" s="1">
        <v>2017</v>
      </c>
      <c r="F311" s="1"/>
      <c r="G311" s="7" t="s">
        <v>675</v>
      </c>
      <c r="H311" s="1" t="s">
        <v>696</v>
      </c>
      <c r="I311" s="1"/>
      <c r="J311" s="1"/>
      <c r="K311" s="1"/>
    </row>
    <row r="312" spans="1:11" ht="15" customHeight="1">
      <c r="A312" s="1" t="s">
        <v>3</v>
      </c>
      <c r="B312" s="1">
        <v>440</v>
      </c>
      <c r="C312" s="1" t="s">
        <v>678</v>
      </c>
      <c r="D312" s="1" t="s">
        <v>679</v>
      </c>
      <c r="E312" s="1">
        <v>0</v>
      </c>
      <c r="F312" s="1"/>
      <c r="G312" s="7" t="s">
        <v>771</v>
      </c>
      <c r="H312" s="1" t="s">
        <v>696</v>
      </c>
      <c r="I312" s="1"/>
      <c r="J312" s="1" t="s">
        <v>782</v>
      </c>
      <c r="K312" s="1"/>
    </row>
    <row r="313" spans="1:11" ht="15" customHeight="1">
      <c r="A313" s="1" t="s">
        <v>3</v>
      </c>
      <c r="B313" s="1">
        <v>441</v>
      </c>
      <c r="C313" s="1" t="s">
        <v>680</v>
      </c>
      <c r="D313" s="1" t="s">
        <v>755</v>
      </c>
      <c r="E313" s="1">
        <v>0.16</v>
      </c>
      <c r="F313" s="25">
        <v>1.6180000000000001E-3</v>
      </c>
      <c r="G313" s="7" t="s">
        <v>772</v>
      </c>
      <c r="H313" s="1" t="s">
        <v>696</v>
      </c>
      <c r="I313" s="1"/>
      <c r="J313" s="1"/>
      <c r="K313" s="1" t="s">
        <v>783</v>
      </c>
    </row>
    <row r="314" spans="1:11" ht="15" customHeight="1">
      <c r="A314" s="1" t="s">
        <v>3</v>
      </c>
      <c r="B314" s="1">
        <v>442</v>
      </c>
      <c r="C314" s="1" t="s">
        <v>756</v>
      </c>
      <c r="D314" s="1" t="s">
        <v>540</v>
      </c>
      <c r="E314" s="1">
        <v>11</v>
      </c>
      <c r="F314" s="1">
        <f>2015-2004</f>
        <v>11</v>
      </c>
      <c r="G314" s="7" t="s">
        <v>773</v>
      </c>
      <c r="H314" s="1" t="s">
        <v>696</v>
      </c>
      <c r="I314" s="1"/>
      <c r="J314" s="1"/>
      <c r="K314" s="1" t="s">
        <v>783</v>
      </c>
    </row>
    <row r="315" spans="1:11" ht="15" customHeight="1">
      <c r="A315" s="1" t="s">
        <v>3</v>
      </c>
      <c r="B315" s="1">
        <v>443</v>
      </c>
      <c r="C315" s="1" t="s">
        <v>757</v>
      </c>
      <c r="D315" s="23" t="s">
        <v>681</v>
      </c>
      <c r="E315" s="1">
        <v>2400</v>
      </c>
      <c r="F315" s="26">
        <f>(EXP(F313*E314)-1)*15535/0.1171634</f>
        <v>2381.0088662853259</v>
      </c>
      <c r="G315" s="7" t="s">
        <v>774</v>
      </c>
      <c r="H315" s="1" t="s">
        <v>696</v>
      </c>
      <c r="I315" s="1"/>
      <c r="J315" s="1"/>
      <c r="K315" s="1"/>
    </row>
    <row r="316" spans="1:11" ht="15" customHeight="1">
      <c r="A316" s="1" t="s">
        <v>3</v>
      </c>
      <c r="B316" s="1">
        <v>444</v>
      </c>
      <c r="C316" s="1" t="s">
        <v>758</v>
      </c>
      <c r="D316" s="1" t="s">
        <v>23</v>
      </c>
      <c r="E316" s="1">
        <v>2020</v>
      </c>
      <c r="F316" s="1"/>
      <c r="G316" s="7" t="s">
        <v>775</v>
      </c>
      <c r="H316" s="1" t="s">
        <v>696</v>
      </c>
      <c r="I316" s="1"/>
      <c r="J316" s="1"/>
      <c r="K316" s="1"/>
    </row>
    <row r="317" spans="1:11" ht="15" customHeight="1">
      <c r="A317" s="1" t="s">
        <v>3</v>
      </c>
      <c r="B317" s="1">
        <v>445</v>
      </c>
      <c r="C317" s="1" t="s">
        <v>759</v>
      </c>
      <c r="D317" s="1" t="s">
        <v>760</v>
      </c>
      <c r="E317" s="1">
        <v>131</v>
      </c>
      <c r="F317" s="1"/>
      <c r="G317" s="7" t="s">
        <v>83</v>
      </c>
      <c r="H317" s="1" t="s">
        <v>696</v>
      </c>
      <c r="I317" s="1"/>
      <c r="J317" s="1"/>
      <c r="K317" s="1"/>
    </row>
    <row r="318" spans="1:11" ht="15" customHeight="1">
      <c r="A318" s="1" t="s">
        <v>3</v>
      </c>
      <c r="B318" s="1">
        <v>446</v>
      </c>
      <c r="C318" s="1" t="s">
        <v>761</v>
      </c>
      <c r="D318" s="1" t="s">
        <v>762</v>
      </c>
      <c r="E318" s="1">
        <v>106.58799999999999</v>
      </c>
      <c r="F318" s="1"/>
      <c r="G318" s="7" t="s">
        <v>776</v>
      </c>
      <c r="H318" s="1" t="s">
        <v>696</v>
      </c>
      <c r="I318" s="1"/>
      <c r="J318" s="1"/>
      <c r="K318" s="22" t="s">
        <v>734</v>
      </c>
    </row>
    <row r="319" spans="1:11" ht="15" customHeight="1">
      <c r="A319" s="1" t="s">
        <v>3</v>
      </c>
      <c r="B319" s="1">
        <v>447</v>
      </c>
      <c r="C319" s="1" t="s">
        <v>763</v>
      </c>
      <c r="D319" s="1" t="s">
        <v>764</v>
      </c>
      <c r="E319" s="1">
        <v>117.1634</v>
      </c>
      <c r="F319" s="1"/>
      <c r="G319" s="7" t="s">
        <v>777</v>
      </c>
      <c r="H319" s="1" t="s">
        <v>696</v>
      </c>
      <c r="I319" s="1"/>
      <c r="J319" s="1"/>
      <c r="K319" s="22" t="s">
        <v>734</v>
      </c>
    </row>
    <row r="320" spans="1:11" ht="15">
      <c r="A320" s="1" t="s">
        <v>3</v>
      </c>
      <c r="B320" s="1">
        <v>448</v>
      </c>
      <c r="C320" s="1" t="s">
        <v>765</v>
      </c>
      <c r="D320" s="1" t="s">
        <v>682</v>
      </c>
      <c r="E320" s="1">
        <v>156</v>
      </c>
      <c r="F320" s="1"/>
      <c r="G320" s="1" t="s">
        <v>778</v>
      </c>
      <c r="H320" s="1" t="s">
        <v>696</v>
      </c>
      <c r="I320" s="1"/>
      <c r="J320" s="1"/>
      <c r="K320" s="1"/>
    </row>
    <row r="321" spans="1:11" ht="15">
      <c r="A321" s="1" t="s">
        <v>3</v>
      </c>
      <c r="B321" s="1">
        <v>449</v>
      </c>
      <c r="C321" s="1" t="s">
        <v>766</v>
      </c>
      <c r="D321" s="1" t="s">
        <v>676</v>
      </c>
      <c r="E321" s="1">
        <v>9</v>
      </c>
      <c r="F321" s="1"/>
      <c r="G321" s="1" t="s">
        <v>779</v>
      </c>
      <c r="H321" s="1" t="s">
        <v>696</v>
      </c>
      <c r="I321" s="1"/>
      <c r="J321" s="1"/>
      <c r="K321" s="1"/>
    </row>
    <row r="322" spans="1:11" ht="15">
      <c r="A322" s="1" t="s">
        <v>3</v>
      </c>
      <c r="B322" s="1">
        <v>450</v>
      </c>
      <c r="C322" s="1" t="s">
        <v>767</v>
      </c>
      <c r="D322" s="1" t="s">
        <v>23</v>
      </c>
      <c r="E322" s="1">
        <v>2020</v>
      </c>
      <c r="F322" s="1"/>
      <c r="G322" s="1" t="s">
        <v>83</v>
      </c>
      <c r="H322" s="1" t="s">
        <v>696</v>
      </c>
      <c r="I322" s="1"/>
      <c r="J322" s="1"/>
      <c r="K322" s="1"/>
    </row>
    <row r="323" spans="1:11" ht="15">
      <c r="A323" s="1" t="s">
        <v>3</v>
      </c>
      <c r="B323" s="1">
        <v>451</v>
      </c>
      <c r="C323" s="1" t="s">
        <v>768</v>
      </c>
      <c r="D323" s="1" t="s">
        <v>75</v>
      </c>
      <c r="E323" s="1">
        <v>2015</v>
      </c>
      <c r="G323" s="1" t="s">
        <v>780</v>
      </c>
      <c r="H323" s="1" t="s">
        <v>696</v>
      </c>
    </row>
    <row r="324" spans="1:11" ht="15">
      <c r="A324" s="1" t="s">
        <v>3</v>
      </c>
      <c r="B324" s="1">
        <v>452</v>
      </c>
      <c r="C324" s="1" t="s">
        <v>769</v>
      </c>
      <c r="D324" s="1" t="s">
        <v>770</v>
      </c>
      <c r="E324" s="1">
        <v>65</v>
      </c>
      <c r="F324" s="1">
        <f>64.56</f>
        <v>64.56</v>
      </c>
      <c r="G324" s="1" t="s">
        <v>781</v>
      </c>
      <c r="H324" s="1" t="s">
        <v>696</v>
      </c>
      <c r="K324" s="22" t="s">
        <v>784</v>
      </c>
    </row>
    <row r="325" spans="1:11" ht="15">
      <c r="B325" s="1"/>
    </row>
    <row r="326" spans="1:11" ht="15">
      <c r="B326" s="1"/>
    </row>
    <row r="327" spans="1:11" ht="15">
      <c r="B327" s="1"/>
    </row>
    <row r="328" spans="1:11" ht="15">
      <c r="B328" s="1"/>
    </row>
    <row r="329" spans="1:11" ht="15">
      <c r="B329" s="1"/>
    </row>
    <row r="330" spans="1:11" ht="15">
      <c r="B330" s="1"/>
    </row>
    <row r="331" spans="1:11" ht="15">
      <c r="B331" s="1"/>
    </row>
    <row r="332" spans="1:11" ht="15">
      <c r="B332" s="1"/>
    </row>
    <row r="333" spans="1:11" ht="15">
      <c r="B333" s="1"/>
    </row>
  </sheetData>
  <autoFilter ref="A3:K324">
    <sortState ref="A4:K325">
      <sortCondition ref="B3:B325"/>
    </sortState>
  </autoFilter>
  <hyperlinks>
    <hyperlink ref="K67" r:id="rId1"/>
    <hyperlink ref="K89" r:id="rId2"/>
    <hyperlink ref="K126" r:id="rId3"/>
    <hyperlink ref="K125" r:id="rId4"/>
    <hyperlink ref="K124" r:id="rId5"/>
    <hyperlink ref="K127" r:id="rId6"/>
    <hyperlink ref="K128" r:id="rId7"/>
    <hyperlink ref="K133" r:id="rId8"/>
    <hyperlink ref="K241" r:id="rId9"/>
    <hyperlink ref="K249" r:id="rId10"/>
    <hyperlink ref="K324" r:id="rId11"/>
    <hyperlink ref="K318" r:id="rId12"/>
    <hyperlink ref="K319" r:id="rId13"/>
    <hyperlink ref="K259" r:id="rId14"/>
    <hyperlink ref="K148" r:id="rId15"/>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heetViews>
  <sheetFormatPr baseColWidth="10" defaultRowHeight="15" x14ac:dyDescent="0"/>
  <cols>
    <col min="1" max="16384" width="10.83203125" style="28"/>
  </cols>
  <sheetData>
    <row r="1" spans="1:6">
      <c r="A1" s="28" t="s">
        <v>791</v>
      </c>
      <c r="B1" s="28" t="s">
        <v>792</v>
      </c>
      <c r="C1" s="28" t="s">
        <v>793</v>
      </c>
      <c r="D1" s="28" t="s">
        <v>794</v>
      </c>
      <c r="E1" s="28" t="s">
        <v>795</v>
      </c>
      <c r="F1" s="28" t="s">
        <v>796</v>
      </c>
    </row>
    <row r="2" spans="1:6">
      <c r="A2" s="28" t="s">
        <v>797</v>
      </c>
      <c r="B2" s="28">
        <v>3717</v>
      </c>
      <c r="C2" s="28">
        <v>14.868</v>
      </c>
      <c r="D2" s="28">
        <v>6.3734159999999997</v>
      </c>
      <c r="E2" s="28">
        <v>3913000</v>
      </c>
      <c r="F2" s="29">
        <v>24939177</v>
      </c>
    </row>
    <row r="3" spans="1:6">
      <c r="A3" s="28" t="s">
        <v>798</v>
      </c>
      <c r="B3" s="28">
        <v>1988</v>
      </c>
      <c r="C3" s="28">
        <v>7.952</v>
      </c>
      <c r="D3" s="28">
        <v>3.4087573330000001</v>
      </c>
      <c r="E3" s="30">
        <v>5625000</v>
      </c>
      <c r="F3" s="29">
        <v>19174260</v>
      </c>
    </row>
    <row r="4" spans="1:6">
      <c r="A4" s="28" t="s">
        <v>799</v>
      </c>
      <c r="B4" s="28">
        <v>741</v>
      </c>
      <c r="C4" s="28">
        <v>2.964</v>
      </c>
      <c r="D4" s="28">
        <v>1.2705679999999999</v>
      </c>
      <c r="E4" s="30">
        <v>31725000</v>
      </c>
      <c r="F4" s="29">
        <v>40308770</v>
      </c>
    </row>
    <row r="5" spans="1:6">
      <c r="A5" s="28" t="s">
        <v>800</v>
      </c>
      <c r="B5" s="28">
        <v>825</v>
      </c>
      <c r="C5" s="28">
        <v>3.3</v>
      </c>
      <c r="D5" s="28">
        <v>1.4146000000000001</v>
      </c>
      <c r="E5" s="30">
        <v>4486000</v>
      </c>
      <c r="F5" s="29">
        <v>6345896</v>
      </c>
    </row>
    <row r="6" spans="1:6">
      <c r="A6" s="28" t="s">
        <v>801</v>
      </c>
      <c r="B6" s="28">
        <v>1454</v>
      </c>
      <c r="C6" s="28">
        <v>5.8159999999999998</v>
      </c>
      <c r="D6" s="28">
        <v>2.4931253330000001</v>
      </c>
      <c r="E6" s="30">
        <v>2945000</v>
      </c>
      <c r="F6" s="29">
        <v>7342254</v>
      </c>
    </row>
    <row r="7" spans="1:6">
      <c r="A7" s="28" t="s">
        <v>802</v>
      </c>
      <c r="B7" s="28">
        <v>2740</v>
      </c>
      <c r="C7" s="28">
        <v>10.96</v>
      </c>
      <c r="D7" s="28">
        <v>4.6981866669999999</v>
      </c>
      <c r="E7" s="30">
        <v>577000</v>
      </c>
      <c r="F7" s="29">
        <v>2710854</v>
      </c>
    </row>
    <row r="8" spans="1:6">
      <c r="A8" s="28" t="s">
        <v>803</v>
      </c>
      <c r="B8" s="28">
        <v>1872</v>
      </c>
      <c r="C8" s="28">
        <v>7.4880000000000004</v>
      </c>
      <c r="D8" s="28">
        <v>3.2098559999999998</v>
      </c>
      <c r="E8" s="30">
        <v>797000</v>
      </c>
      <c r="F8" s="29">
        <v>2558255</v>
      </c>
    </row>
    <row r="9" spans="1:6">
      <c r="A9" s="28" t="s">
        <v>804</v>
      </c>
      <c r="B9" s="28">
        <v>10750</v>
      </c>
      <c r="C9" s="28">
        <v>43</v>
      </c>
      <c r="D9" s="28">
        <v>18.43266667</v>
      </c>
      <c r="E9" s="30">
        <v>17428000</v>
      </c>
      <c r="F9" s="29">
        <v>321244515</v>
      </c>
    </row>
    <row r="10" spans="1:6">
      <c r="A10" s="28" t="s">
        <v>805</v>
      </c>
      <c r="B10" s="28">
        <v>8583</v>
      </c>
      <c r="C10" s="28">
        <v>34.332000000000001</v>
      </c>
      <c r="D10" s="28">
        <v>14.716984</v>
      </c>
      <c r="E10" s="30">
        <v>8101000</v>
      </c>
      <c r="F10" s="29">
        <v>119222287</v>
      </c>
    </row>
    <row r="11" spans="1:6">
      <c r="A11" s="28" t="s">
        <v>806</v>
      </c>
      <c r="B11" s="28">
        <v>2581</v>
      </c>
      <c r="C11" s="28">
        <v>10.324</v>
      </c>
      <c r="D11" s="28">
        <v>4.4255546670000001</v>
      </c>
      <c r="E11" s="30">
        <v>1120000</v>
      </c>
      <c r="F11" s="29">
        <v>4956621</v>
      </c>
    </row>
    <row r="12" spans="1:6">
      <c r="A12" s="28" t="s">
        <v>807</v>
      </c>
      <c r="B12" s="28">
        <v>4073</v>
      </c>
      <c r="C12" s="28">
        <v>16.292000000000002</v>
      </c>
      <c r="D12" s="28">
        <v>6.9838373330000003</v>
      </c>
      <c r="E12" s="30">
        <v>1360000</v>
      </c>
      <c r="F12" s="29">
        <v>9498019</v>
      </c>
    </row>
    <row r="13" spans="1:6">
      <c r="A13" s="28" t="s">
        <v>808</v>
      </c>
      <c r="B13" s="28">
        <v>4288</v>
      </c>
      <c r="C13" s="28">
        <v>17.152000000000001</v>
      </c>
      <c r="D13" s="28">
        <v>7.3524906669999996</v>
      </c>
      <c r="E13" s="30">
        <v>10295000</v>
      </c>
      <c r="F13" s="29">
        <v>75693891</v>
      </c>
    </row>
    <row r="14" spans="1:6">
      <c r="A14" s="28" t="s">
        <v>809</v>
      </c>
      <c r="B14" s="28">
        <v>5738</v>
      </c>
      <c r="C14" s="28">
        <v>22.952000000000002</v>
      </c>
      <c r="D14" s="28">
        <v>9.8387573330000002</v>
      </c>
      <c r="E14" s="30">
        <v>5259000</v>
      </c>
      <c r="F14" s="29">
        <v>51742025</v>
      </c>
    </row>
    <row r="15" spans="1:6">
      <c r="A15" s="28" t="s">
        <v>810</v>
      </c>
      <c r="B15" s="28">
        <v>2277</v>
      </c>
      <c r="C15" s="28">
        <v>9.1080000000000005</v>
      </c>
      <c r="D15" s="28">
        <v>3.904296</v>
      </c>
      <c r="E15" s="30">
        <v>2260000</v>
      </c>
      <c r="F15" s="29">
        <v>8823709</v>
      </c>
    </row>
    <row r="16" spans="1:6">
      <c r="A16" s="28" t="s">
        <v>811</v>
      </c>
      <c r="B16" s="28">
        <v>2297</v>
      </c>
      <c r="C16" s="28">
        <v>9.1880000000000006</v>
      </c>
      <c r="D16" s="28">
        <v>3.9385893329999999</v>
      </c>
      <c r="E16" s="30">
        <v>3548000</v>
      </c>
      <c r="F16" s="29">
        <v>13974115</v>
      </c>
    </row>
    <row r="17" spans="1:6">
      <c r="A17" s="28" t="s">
        <v>812</v>
      </c>
      <c r="B17" s="28">
        <v>1271</v>
      </c>
      <c r="C17" s="28">
        <v>5.0839999999999996</v>
      </c>
      <c r="D17" s="28">
        <v>2.179341333</v>
      </c>
      <c r="E17" s="30">
        <v>3598000</v>
      </c>
      <c r="F17" s="29">
        <v>7841270</v>
      </c>
    </row>
    <row r="18" spans="1:6">
      <c r="A18" s="28" t="s">
        <v>813</v>
      </c>
      <c r="B18" s="28">
        <v>1717</v>
      </c>
      <c r="C18" s="28">
        <v>6.8680000000000003</v>
      </c>
      <c r="D18" s="28">
        <v>2.944082667</v>
      </c>
      <c r="E18" s="30">
        <v>1106000</v>
      </c>
      <c r="F18" s="29">
        <v>3256155</v>
      </c>
    </row>
    <row r="19" spans="1:6">
      <c r="A19" s="28" t="s">
        <v>814</v>
      </c>
      <c r="B19" s="28">
        <v>2226</v>
      </c>
      <c r="C19" s="28">
        <v>8.9039999999999999</v>
      </c>
      <c r="D19" s="28">
        <v>3.8168479999999998</v>
      </c>
      <c r="E19" s="30">
        <v>4830000</v>
      </c>
      <c r="F19" s="29">
        <v>18435376</v>
      </c>
    </row>
    <row r="20" spans="1:6">
      <c r="A20" s="28" t="s">
        <v>815</v>
      </c>
      <c r="B20" s="28">
        <v>808</v>
      </c>
      <c r="C20" s="28">
        <v>3.2320000000000002</v>
      </c>
      <c r="D20" s="28">
        <v>1.385450667</v>
      </c>
      <c r="E20" s="30">
        <v>5698000</v>
      </c>
      <c r="F20" s="29">
        <v>7894298</v>
      </c>
    </row>
    <row r="21" spans="1:6">
      <c r="A21" s="28" t="s">
        <v>816</v>
      </c>
      <c r="B21" s="28">
        <v>3577</v>
      </c>
      <c r="C21" s="28">
        <v>14.308</v>
      </c>
      <c r="D21" s="28">
        <v>6.1333626670000001</v>
      </c>
      <c r="E21" s="30">
        <v>8118000</v>
      </c>
      <c r="F21" s="29">
        <v>49790638</v>
      </c>
    </row>
    <row r="22" spans="1:6">
      <c r="A22" s="28" t="s">
        <v>817</v>
      </c>
      <c r="B22" s="28">
        <v>7925</v>
      </c>
      <c r="C22" s="28">
        <v>31.7</v>
      </c>
      <c r="D22" s="28">
        <v>13.58873333</v>
      </c>
      <c r="E22" s="30">
        <v>4513000</v>
      </c>
      <c r="F22" s="29">
        <v>61325954</v>
      </c>
    </row>
    <row r="23" spans="1:6">
      <c r="A23" s="28" t="s">
        <v>818</v>
      </c>
      <c r="B23" s="28">
        <v>1785</v>
      </c>
      <c r="C23" s="28">
        <v>7.14</v>
      </c>
      <c r="D23" s="28">
        <v>3.0606800000000001</v>
      </c>
      <c r="E23" s="30">
        <v>2360000</v>
      </c>
      <c r="F23" s="29">
        <v>7223205</v>
      </c>
    </row>
    <row r="24" spans="1:6">
      <c r="A24" s="28" t="s">
        <v>819</v>
      </c>
      <c r="B24" s="28">
        <v>1166</v>
      </c>
      <c r="C24" s="28">
        <v>4.6639999999999997</v>
      </c>
      <c r="D24" s="28">
        <v>1.999301333</v>
      </c>
      <c r="E24" s="30">
        <v>4829000</v>
      </c>
      <c r="F24" s="29">
        <v>9654626</v>
      </c>
    </row>
    <row r="25" spans="1:6">
      <c r="A25" s="28" t="s">
        <v>820</v>
      </c>
      <c r="B25" s="28">
        <v>4521</v>
      </c>
      <c r="C25" s="28">
        <v>18.084</v>
      </c>
      <c r="D25" s="28">
        <v>7.752008</v>
      </c>
      <c r="E25" s="30">
        <v>845000</v>
      </c>
      <c r="F25" s="29">
        <v>6550447</v>
      </c>
    </row>
    <row r="26" spans="1:6">
      <c r="A26" s="28" t="s">
        <v>821</v>
      </c>
      <c r="B26" s="28">
        <v>1078</v>
      </c>
      <c r="C26" s="28">
        <v>4.3120000000000003</v>
      </c>
      <c r="D26" s="28">
        <v>1.848410667</v>
      </c>
      <c r="E26" s="30">
        <v>2406000</v>
      </c>
      <c r="F26" s="29">
        <v>4447276</v>
      </c>
    </row>
    <row r="27" spans="1:6">
      <c r="A27" s="28" t="s">
        <v>822</v>
      </c>
      <c r="B27" s="28">
        <v>1438</v>
      </c>
      <c r="C27" s="28">
        <v>5.7519999999999998</v>
      </c>
      <c r="D27" s="28">
        <v>2.4656906670000001</v>
      </c>
      <c r="E27" s="30">
        <v>1124000</v>
      </c>
      <c r="F27" s="29">
        <v>2771436</v>
      </c>
    </row>
    <row r="28" spans="1:6">
      <c r="A28" s="28" t="s">
        <v>823</v>
      </c>
      <c r="B28" s="28">
        <v>3384</v>
      </c>
      <c r="C28" s="28">
        <v>13.536</v>
      </c>
      <c r="D28" s="28">
        <v>5.8024319999999996</v>
      </c>
      <c r="E28" s="30">
        <v>7372000</v>
      </c>
      <c r="F28" s="29">
        <v>42775529</v>
      </c>
    </row>
    <row r="29" spans="1:6">
      <c r="A29" s="28" t="s">
        <v>824</v>
      </c>
      <c r="B29" s="28">
        <v>1886</v>
      </c>
      <c r="C29" s="28">
        <v>7.5439999999999996</v>
      </c>
      <c r="D29" s="28">
        <v>3.2338613330000001</v>
      </c>
      <c r="E29" s="30">
        <v>1621000</v>
      </c>
      <c r="F29" s="29">
        <v>5242089</v>
      </c>
    </row>
    <row r="30" spans="1:6">
      <c r="A30" s="28" t="s">
        <v>825</v>
      </c>
      <c r="B30" s="28">
        <v>1000</v>
      </c>
      <c r="C30" s="28">
        <v>4</v>
      </c>
      <c r="D30" s="28">
        <v>1.7146666669999999</v>
      </c>
      <c r="E30" s="30">
        <v>16261000</v>
      </c>
      <c r="F30" s="29">
        <v>27882195</v>
      </c>
    </row>
    <row r="31" spans="1:6">
      <c r="A31" s="28" t="s">
        <v>826</v>
      </c>
      <c r="B31" s="28">
        <v>5130</v>
      </c>
      <c r="C31" s="28">
        <v>20.52</v>
      </c>
      <c r="D31" s="28">
        <v>8.7962399999999992</v>
      </c>
      <c r="E31" s="30">
        <v>8314000</v>
      </c>
      <c r="F31" s="29">
        <v>73131939</v>
      </c>
    </row>
    <row r="32" spans="1:6">
      <c r="A32" s="28" t="s">
        <v>827</v>
      </c>
      <c r="B32" s="28">
        <v>9654</v>
      </c>
      <c r="C32" s="28">
        <v>38.616</v>
      </c>
      <c r="D32" s="28">
        <v>16.553391999999999</v>
      </c>
      <c r="E32" s="30">
        <v>9346000</v>
      </c>
      <c r="F32" s="29">
        <v>154708002</v>
      </c>
    </row>
    <row r="33" spans="1:6">
      <c r="A33" s="28" t="s">
        <v>828</v>
      </c>
      <c r="B33" s="28">
        <v>2770</v>
      </c>
      <c r="C33" s="28">
        <v>11.08</v>
      </c>
      <c r="D33" s="28">
        <v>4.7496266670000002</v>
      </c>
      <c r="E33" s="30">
        <v>3025000</v>
      </c>
      <c r="F33" s="29">
        <v>14367621</v>
      </c>
    </row>
    <row r="34" spans="1:6">
      <c r="A34" s="28" t="s">
        <v>829</v>
      </c>
      <c r="B34" s="28">
        <v>2536</v>
      </c>
      <c r="C34" s="28">
        <v>10.144</v>
      </c>
      <c r="D34" s="28">
        <v>4.348394667</v>
      </c>
      <c r="E34" s="30">
        <v>3471000</v>
      </c>
      <c r="F34" s="29">
        <v>15093278</v>
      </c>
    </row>
    <row r="35" spans="1:6">
      <c r="A35" s="28" t="s">
        <v>830</v>
      </c>
      <c r="B35" s="28">
        <v>929</v>
      </c>
      <c r="C35" s="28">
        <v>3.7160000000000002</v>
      </c>
      <c r="D35" s="28">
        <v>1.5929253329999999</v>
      </c>
      <c r="E35" s="30">
        <v>10358000</v>
      </c>
      <c r="F35" s="29">
        <v>16499521</v>
      </c>
    </row>
    <row r="36" spans="1:6">
      <c r="A36" s="28" t="s">
        <v>831</v>
      </c>
      <c r="B36" s="28">
        <v>689</v>
      </c>
      <c r="C36" s="28">
        <v>2.7559999999999998</v>
      </c>
      <c r="D36" s="28">
        <v>1.1814053330000001</v>
      </c>
      <c r="E36" s="30">
        <v>875000</v>
      </c>
      <c r="F36" s="29">
        <v>1033730</v>
      </c>
    </row>
    <row r="37" spans="1:6">
      <c r="A37" s="28" t="s">
        <v>832</v>
      </c>
      <c r="B37" s="28">
        <v>4030</v>
      </c>
      <c r="C37" s="28">
        <v>16.12</v>
      </c>
      <c r="D37" s="28">
        <v>6.910106667</v>
      </c>
      <c r="E37" s="30">
        <v>4041000</v>
      </c>
      <c r="F37" s="29">
        <v>27923741</v>
      </c>
    </row>
    <row r="38" spans="1:6">
      <c r="A38" s="28" t="s">
        <v>833</v>
      </c>
      <c r="B38" s="28">
        <v>4490</v>
      </c>
      <c r="C38" s="28">
        <v>17.96</v>
      </c>
      <c r="D38" s="28">
        <v>7.6988533329999997</v>
      </c>
      <c r="E38" s="30">
        <v>5400000</v>
      </c>
      <c r="F38" s="29">
        <v>41573808</v>
      </c>
    </row>
    <row r="39" spans="1:6">
      <c r="A39" s="28" t="s">
        <v>834</v>
      </c>
      <c r="B39" s="28">
        <v>822</v>
      </c>
      <c r="C39" s="28">
        <v>3.2879999999999998</v>
      </c>
      <c r="D39" s="28">
        <v>1.409456</v>
      </c>
      <c r="E39" s="30">
        <v>21874000</v>
      </c>
      <c r="F39" s="29">
        <v>30830441</v>
      </c>
    </row>
    <row r="40" spans="1:6">
      <c r="A40" s="28" t="s">
        <v>835</v>
      </c>
      <c r="B40" s="28">
        <v>1580</v>
      </c>
      <c r="C40" s="28">
        <v>6.32</v>
      </c>
      <c r="D40" s="28">
        <v>2.7091733329999999</v>
      </c>
      <c r="E40" s="30">
        <v>2355000</v>
      </c>
      <c r="F40" s="29">
        <v>6380103</v>
      </c>
    </row>
    <row r="41" spans="1:6">
      <c r="A41" s="28" t="s">
        <v>836</v>
      </c>
      <c r="B41" s="28">
        <v>1417</v>
      </c>
      <c r="C41" s="28">
        <v>5.6680000000000001</v>
      </c>
      <c r="D41" s="28">
        <v>2.4296826669999998</v>
      </c>
      <c r="E41" s="30">
        <v>518000</v>
      </c>
      <c r="F41" s="29">
        <v>1258576</v>
      </c>
    </row>
    <row r="42" spans="1:6">
      <c r="A42" s="28" t="s">
        <v>837</v>
      </c>
      <c r="B42" s="28">
        <v>672</v>
      </c>
      <c r="C42" s="28">
        <v>2.6880000000000002</v>
      </c>
      <c r="D42" s="28">
        <v>1.1522559999999999</v>
      </c>
      <c r="E42" s="30">
        <v>6653000</v>
      </c>
      <c r="F42" s="29">
        <v>7665959</v>
      </c>
    </row>
    <row r="43" spans="1:6">
      <c r="A43" s="28" t="s">
        <v>838</v>
      </c>
      <c r="B43" s="28">
        <v>1804</v>
      </c>
      <c r="C43" s="28">
        <v>7.2160000000000002</v>
      </c>
      <c r="D43" s="28">
        <v>3.0932586670000002</v>
      </c>
      <c r="E43" s="30">
        <v>6042000</v>
      </c>
      <c r="F43" s="29">
        <v>18689469</v>
      </c>
    </row>
    <row r="44" spans="1:6">
      <c r="A44" s="28" t="s">
        <v>839</v>
      </c>
      <c r="B44" s="28">
        <v>3266</v>
      </c>
      <c r="C44" s="28">
        <v>13.064</v>
      </c>
      <c r="D44" s="28">
        <v>5.6001013329999996</v>
      </c>
      <c r="E44" s="30">
        <v>1494000</v>
      </c>
      <c r="F44" s="29">
        <v>8366551</v>
      </c>
    </row>
    <row r="45" spans="1:6">
      <c r="A45" s="28" t="s">
        <v>840</v>
      </c>
      <c r="B45" s="28">
        <v>5038</v>
      </c>
      <c r="C45" s="28">
        <v>20.152000000000001</v>
      </c>
      <c r="D45" s="28">
        <v>8.6384906669999992</v>
      </c>
      <c r="E45" s="30">
        <v>4777000</v>
      </c>
      <c r="F45" s="29">
        <v>41266070</v>
      </c>
    </row>
    <row r="46" spans="1:6">
      <c r="A46" s="28" t="s">
        <v>841</v>
      </c>
      <c r="B46" s="28">
        <v>132533</v>
      </c>
      <c r="C46" s="28">
        <v>530.13199999999995</v>
      </c>
      <c r="D46" s="28">
        <v>227.24991729999999</v>
      </c>
      <c r="E46" s="30">
        <v>252663000</v>
      </c>
      <c r="F46" s="29">
        <v>1422413949</v>
      </c>
    </row>
    <row r="47" spans="1:6">
      <c r="E47" s="28" t="s">
        <v>842</v>
      </c>
      <c r="F47" s="31">
        <v>981781634787.5</v>
      </c>
    </row>
    <row r="48" spans="1:6">
      <c r="E48" s="28" t="s">
        <v>843</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README</vt:lpstr>
      <vt:lpstr>Table1</vt:lpstr>
      <vt:lpstr>QuantitativeProse</vt:lpstr>
      <vt:lpstr>word counts and time to read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Created with the Wolfram Language : www.wolfram.com</dc:creator>
  <cp:lastModifiedBy>Casey Mulligan</cp:lastModifiedBy>
  <dcterms:created xsi:type="dcterms:W3CDTF">2020-04-19T21:59:03Z</dcterms:created>
  <dcterms:modified xsi:type="dcterms:W3CDTF">2020-05-16T03:23:32Z</dcterms:modified>
</cp:coreProperties>
</file>